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dmoritz\Downloads\March 2020\Executive Summary\Midwinter Meeting\2021\"/>
    </mc:Choice>
  </mc:AlternateContent>
  <xr:revisionPtr revIDLastSave="0" documentId="13_ncr:1_{6295F218-3497-4314-A88A-BF4EE8F55EDD}" xr6:coauthVersionLast="45" xr6:coauthVersionMax="45" xr10:uidLastSave="{00000000-0000-0000-0000-000000000000}"/>
  <bookViews>
    <workbookView xWindow="-48" yWindow="-48" windowWidth="23136" windowHeight="12432" xr2:uid="{00000000-000D-0000-FFFF-FFFF00000000}"/>
  </bookViews>
  <sheets>
    <sheet name="EXSUMMWCOMM" sheetId="5" r:id="rId1"/>
    <sheet name="TOTALALA" sheetId="2" r:id="rId2"/>
    <sheet name="GFBYDEPT" sheetId="13" r:id="rId3"/>
    <sheet name="DIVISION" sheetId="30" r:id="rId4"/>
    <sheet name="ROUNDTABLE" sheetId="15" r:id="rId5"/>
  </sheets>
  <externalReferences>
    <externalReference r:id="rId6"/>
  </externalReferences>
  <definedNames>
    <definedName name="_xlnm.Print_Area" localSheetId="3">DIVISION!$A$1:$J$31</definedName>
    <definedName name="_xlnm.Print_Area" localSheetId="0">EXSUMMWCOMM!$A$1:$L$25</definedName>
    <definedName name="_xlnm.Print_Area" localSheetId="2">GFBYDEPT!$A$1:$H$54</definedName>
    <definedName name="_xlnm.Print_Area" localSheetId="4">ROUNDTABLE!$A$1:$F$60</definedName>
    <definedName name="_xlnm.Print_Area" localSheetId="1">TOTALALA!$A$1:$I$64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2" l="1"/>
  <c r="H37" i="2" l="1"/>
  <c r="C60" i="2" l="1"/>
  <c r="C44" i="13" l="1"/>
  <c r="D16" i="13" l="1"/>
  <c r="C16" i="13"/>
  <c r="H17" i="13"/>
  <c r="F17" i="13"/>
  <c r="E17" i="13"/>
  <c r="G44" i="13" l="1"/>
  <c r="E8" i="15" l="1"/>
  <c r="C8" i="15"/>
  <c r="B8" i="15"/>
  <c r="E7" i="15"/>
  <c r="C7" i="15"/>
  <c r="B7" i="15"/>
  <c r="A3" i="15" l="1"/>
  <c r="F13" i="30" l="1"/>
  <c r="C23" i="30"/>
  <c r="E23" i="30"/>
  <c r="G23" i="30"/>
  <c r="B23" i="30"/>
  <c r="H22" i="30"/>
  <c r="F22" i="30"/>
  <c r="D22" i="30"/>
  <c r="B8" i="30"/>
  <c r="B7" i="30"/>
  <c r="C32" i="2" l="1"/>
  <c r="G18" i="2"/>
  <c r="F18" i="2"/>
  <c r="C58" i="2"/>
  <c r="H46" i="2"/>
  <c r="G17" i="2"/>
  <c r="G36" i="2"/>
  <c r="F17" i="2"/>
  <c r="F36" i="2"/>
  <c r="D36" i="2"/>
  <c r="G19" i="2" l="1"/>
  <c r="F19" i="2"/>
  <c r="F16" i="2" l="1"/>
  <c r="E33" i="15" l="1"/>
  <c r="C33" i="15"/>
  <c r="B33" i="15"/>
  <c r="F32" i="15"/>
  <c r="D32" i="15"/>
  <c r="F31" i="15"/>
  <c r="D31" i="15"/>
  <c r="F30" i="15"/>
  <c r="D30" i="15"/>
  <c r="F29" i="15"/>
  <c r="D29" i="15"/>
  <c r="F28" i="15"/>
  <c r="D28" i="15"/>
  <c r="F27" i="15"/>
  <c r="D27" i="15"/>
  <c r="F26" i="15"/>
  <c r="D26" i="15"/>
  <c r="F25" i="15"/>
  <c r="D25" i="15"/>
  <c r="F24" i="15"/>
  <c r="D24" i="15"/>
  <c r="F23" i="15"/>
  <c r="D23" i="15"/>
  <c r="F22" i="15"/>
  <c r="D22" i="15"/>
  <c r="F21" i="15"/>
  <c r="D21" i="15"/>
  <c r="F20" i="15"/>
  <c r="D20" i="15"/>
  <c r="F19" i="15"/>
  <c r="D19" i="15"/>
  <c r="F18" i="15"/>
  <c r="D18" i="15"/>
  <c r="F17" i="15"/>
  <c r="F16" i="15"/>
  <c r="D16" i="15"/>
  <c r="F15" i="15"/>
  <c r="D15" i="15"/>
  <c r="F14" i="15"/>
  <c r="D14" i="15"/>
  <c r="F13" i="15"/>
  <c r="D13" i="15"/>
  <c r="F12" i="15"/>
  <c r="D12" i="15"/>
  <c r="A9" i="15"/>
  <c r="D8" i="15"/>
  <c r="E9" i="15"/>
  <c r="A2" i="15"/>
  <c r="D33" i="15" l="1"/>
  <c r="F33" i="15"/>
  <c r="C9" i="15"/>
  <c r="F8" i="15"/>
  <c r="D7" i="15"/>
  <c r="B9" i="15"/>
  <c r="F9" i="15" s="1"/>
  <c r="F7" i="15"/>
  <c r="D9" i="15" l="1"/>
  <c r="H17" i="30" l="1"/>
  <c r="H18" i="30"/>
  <c r="H19" i="30"/>
  <c r="H20" i="30"/>
  <c r="H21" i="30"/>
  <c r="D17" i="30" l="1"/>
  <c r="D18" i="30"/>
  <c r="D19" i="30"/>
  <c r="D20" i="30"/>
  <c r="F17" i="30"/>
  <c r="F18" i="30"/>
  <c r="F19" i="30"/>
  <c r="F20" i="30"/>
  <c r="G21" i="13"/>
  <c r="H20" i="13"/>
  <c r="D21" i="13"/>
  <c r="E20" i="13"/>
  <c r="C21" i="13"/>
  <c r="H19" i="13"/>
  <c r="H15" i="13"/>
  <c r="E19" i="13"/>
  <c r="F19" i="13" s="1"/>
  <c r="E15" i="13"/>
  <c r="F15" i="13" s="1"/>
  <c r="D14" i="30" l="1"/>
  <c r="F14" i="30"/>
  <c r="H14" i="30"/>
  <c r="D15" i="30"/>
  <c r="F15" i="30"/>
  <c r="H15" i="30"/>
  <c r="D16" i="30"/>
  <c r="F16" i="30"/>
  <c r="H16" i="30"/>
  <c r="D21" i="30"/>
  <c r="F21" i="30"/>
  <c r="I23" i="30"/>
  <c r="G8" i="30" l="1"/>
  <c r="G7" i="30"/>
  <c r="E8" i="30"/>
  <c r="E7" i="30"/>
  <c r="C8" i="30"/>
  <c r="C7" i="30"/>
  <c r="G58" i="2" l="1"/>
  <c r="F58" i="2"/>
  <c r="F52" i="2"/>
  <c r="F40" i="2"/>
  <c r="A48" i="2"/>
  <c r="A45" i="2"/>
  <c r="A44" i="2"/>
  <c r="A1" i="2"/>
  <c r="H44" i="13" l="1"/>
  <c r="H43" i="13"/>
  <c r="H42" i="13"/>
  <c r="H41" i="13"/>
  <c r="H40" i="13"/>
  <c r="H39" i="13"/>
  <c r="H38" i="13"/>
  <c r="E47" i="2" l="1"/>
  <c r="H47" i="2"/>
  <c r="I47" i="2"/>
  <c r="H48" i="2" l="1"/>
  <c r="H43" i="2"/>
  <c r="H45" i="2"/>
  <c r="H44" i="2"/>
  <c r="F23" i="30" l="1"/>
  <c r="H13" i="30"/>
  <c r="H23" i="30" s="1"/>
  <c r="I9" i="30" l="1"/>
  <c r="I6" i="30"/>
  <c r="I12" i="30" s="1"/>
  <c r="E6" i="30"/>
  <c r="G6" i="30" s="1"/>
  <c r="G60" i="2"/>
  <c r="G59" i="2"/>
  <c r="G57" i="2"/>
  <c r="G56" i="2"/>
  <c r="G55" i="2"/>
  <c r="I48" i="2"/>
  <c r="I46" i="2"/>
  <c r="I45" i="2"/>
  <c r="I44" i="2"/>
  <c r="I43" i="2"/>
  <c r="G37" i="2"/>
  <c r="I35" i="2"/>
  <c r="I34" i="2"/>
  <c r="I33" i="2"/>
  <c r="I32" i="2"/>
  <c r="G49" i="2"/>
  <c r="I53" i="2"/>
  <c r="I41" i="2"/>
  <c r="I31" i="2"/>
  <c r="I42" i="2" s="1"/>
  <c r="I54" i="2" s="1"/>
  <c r="I30" i="2"/>
  <c r="G52" i="2"/>
  <c r="G41" i="2"/>
  <c r="G40" i="2"/>
  <c r="G30" i="2"/>
  <c r="G53" i="2" s="1"/>
  <c r="G29" i="2"/>
  <c r="G61" i="2" l="1"/>
  <c r="H16" i="13"/>
  <c r="H14" i="13"/>
  <c r="H13" i="13"/>
  <c r="H12" i="13"/>
  <c r="H11" i="13"/>
  <c r="H10" i="13"/>
  <c r="E16" i="13"/>
  <c r="F16" i="13" s="1"/>
  <c r="E14" i="13"/>
  <c r="F14" i="13" s="1"/>
  <c r="E13" i="13"/>
  <c r="F13" i="13" s="1"/>
  <c r="E12" i="13"/>
  <c r="F12" i="13" s="1"/>
  <c r="E11" i="13"/>
  <c r="F11" i="13" s="1"/>
  <c r="E10" i="13"/>
  <c r="E18" i="13" l="1"/>
  <c r="F18" i="13" s="1"/>
  <c r="H18" i="13"/>
  <c r="E43" i="13"/>
  <c r="F43" i="13" s="1"/>
  <c r="D13" i="30"/>
  <c r="D23" i="30" s="1"/>
  <c r="G9" i="30"/>
  <c r="E9" i="30"/>
  <c r="C9" i="30"/>
  <c r="B9" i="30"/>
  <c r="H8" i="30"/>
  <c r="F8" i="30"/>
  <c r="D8" i="30"/>
  <c r="H7" i="30"/>
  <c r="F7" i="30"/>
  <c r="D7" i="30"/>
  <c r="D9" i="30" l="1"/>
  <c r="H9" i="30"/>
  <c r="F9" i="30"/>
  <c r="H8" i="13" l="1"/>
  <c r="E8" i="13"/>
  <c r="F8" i="13" s="1"/>
  <c r="H6" i="13" l="1"/>
  <c r="F6" i="30" s="1"/>
  <c r="F6" i="15" s="1"/>
  <c r="G16" i="2" l="1"/>
  <c r="C16" i="2"/>
  <c r="G42" i="2" l="1"/>
  <c r="G31" i="2"/>
  <c r="G54" i="2" s="1"/>
  <c r="C55" i="2" l="1"/>
  <c r="I55" i="2" s="1"/>
  <c r="A3" i="30" l="1"/>
  <c r="C45" i="13" l="1"/>
  <c r="C47" i="13" s="1"/>
  <c r="A3" i="13" l="1"/>
  <c r="E52" i="2" l="1"/>
  <c r="D52" i="2"/>
  <c r="C52" i="2"/>
  <c r="E40" i="2"/>
  <c r="D40" i="2"/>
  <c r="C40" i="2"/>
  <c r="E29" i="2"/>
  <c r="D29" i="2"/>
  <c r="C29" i="2"/>
  <c r="E14" i="2"/>
  <c r="D14" i="2"/>
  <c r="H32" i="2" l="1"/>
  <c r="D58" i="2" l="1"/>
  <c r="A58" i="2"/>
  <c r="E46" i="2"/>
  <c r="I58" i="2" l="1"/>
  <c r="H58" i="2"/>
  <c r="E58" i="2"/>
  <c r="H37" i="13" l="1"/>
  <c r="H53" i="2"/>
  <c r="H41" i="2"/>
  <c r="H30" i="2"/>
  <c r="D16" i="2" l="1"/>
  <c r="E16" i="2"/>
  <c r="E31" i="2" l="1"/>
  <c r="D37" i="2" l="1"/>
  <c r="D17" i="2" s="1"/>
  <c r="D56" i="2" l="1"/>
  <c r="D57" i="2"/>
  <c r="D59" i="2"/>
  <c r="D60" i="2"/>
  <c r="H31" i="2"/>
  <c r="H42" i="2" s="1"/>
  <c r="H54" i="2" s="1"/>
  <c r="F31" i="2"/>
  <c r="F42" i="2" s="1"/>
  <c r="F54" i="2" s="1"/>
  <c r="E42" i="2"/>
  <c r="E54" i="2" s="1"/>
  <c r="D31" i="2"/>
  <c r="D42" i="2" s="1"/>
  <c r="D54" i="2" s="1"/>
  <c r="C31" i="2"/>
  <c r="C42" i="2" s="1"/>
  <c r="C54" i="2" s="1"/>
  <c r="D49" i="2" l="1"/>
  <c r="D18" i="2" s="1"/>
  <c r="D19" i="2" s="1"/>
  <c r="F60" i="2" l="1"/>
  <c r="F59" i="2"/>
  <c r="F57" i="2"/>
  <c r="F56" i="2"/>
  <c r="I60" i="2"/>
  <c r="C59" i="2"/>
  <c r="I59" i="2" s="1"/>
  <c r="C57" i="2"/>
  <c r="I57" i="2" s="1"/>
  <c r="C56" i="2"/>
  <c r="I56" i="2" s="1"/>
  <c r="F55" i="2"/>
  <c r="D55" i="2"/>
  <c r="F49" i="2"/>
  <c r="E56" i="2" l="1"/>
  <c r="D61" i="2"/>
  <c r="E59" i="2"/>
  <c r="H55" i="2"/>
  <c r="H56" i="2"/>
  <c r="E55" i="2"/>
  <c r="E57" i="2"/>
  <c r="H59" i="2"/>
  <c r="H57" i="2"/>
  <c r="F61" i="2"/>
  <c r="E60" i="2"/>
  <c r="H60" i="2"/>
  <c r="C61" i="2"/>
  <c r="I61" i="2" s="1"/>
  <c r="E61" i="2" l="1"/>
  <c r="H61" i="2"/>
  <c r="E48" i="2"/>
  <c r="E45" i="2"/>
  <c r="E44" i="2"/>
  <c r="E43" i="2"/>
  <c r="H35" i="2"/>
  <c r="H34" i="2"/>
  <c r="H33" i="2"/>
  <c r="E35" i="2"/>
  <c r="E34" i="2"/>
  <c r="E33" i="2"/>
  <c r="E32" i="2"/>
  <c r="H9" i="13" l="1"/>
  <c r="H7" i="13"/>
  <c r="G45" i="13"/>
  <c r="G47" i="13" s="1"/>
  <c r="D45" i="13"/>
  <c r="D47" i="13" s="1"/>
  <c r="E44" i="13"/>
  <c r="F44" i="13" s="1"/>
  <c r="E42" i="13"/>
  <c r="F42" i="13" s="1"/>
  <c r="E41" i="13"/>
  <c r="F41" i="13" s="1"/>
  <c r="E40" i="13"/>
  <c r="F40" i="13" s="1"/>
  <c r="E39" i="13"/>
  <c r="F39" i="13" s="1"/>
  <c r="E38" i="13"/>
  <c r="E9" i="13"/>
  <c r="E7" i="13"/>
  <c r="F37" i="2"/>
  <c r="H21" i="13" l="1"/>
  <c r="F7" i="13"/>
  <c r="E21" i="13"/>
  <c r="F9" i="13"/>
  <c r="H45" i="13"/>
  <c r="H47" i="13" s="1"/>
  <c r="H17" i="2"/>
  <c r="E45" i="13"/>
  <c r="F45" i="13" s="1"/>
  <c r="F38" i="13"/>
  <c r="E47" i="13" l="1"/>
  <c r="F47" i="13" s="1"/>
  <c r="F21" i="13"/>
  <c r="C49" i="2"/>
  <c r="C37" i="2"/>
  <c r="C17" i="2" s="1"/>
  <c r="H49" i="2" l="1"/>
  <c r="H18" i="2" s="1"/>
  <c r="C18" i="2"/>
  <c r="C19" i="2" s="1"/>
  <c r="I49" i="2"/>
  <c r="I18" i="2" s="1"/>
  <c r="I17" i="2"/>
  <c r="E49" i="2"/>
  <c r="E18" i="2" s="1"/>
  <c r="E37" i="2"/>
  <c r="E17" i="2" s="1"/>
  <c r="I19" i="2" l="1"/>
  <c r="E19" i="2"/>
  <c r="H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Denise Moritz</author>
  </authors>
  <commentList>
    <comment ref="G44" authorId="0" shapeId="0" xr:uid="{8A2EB382-9CC2-4D3D-9D72-3C9C828E38E4}">
      <text>
        <r>
          <rPr>
            <b/>
            <sz val="8"/>
            <color indexed="81"/>
            <rFont val="Tahoma"/>
            <family val="2"/>
          </rPr>
          <t>Denise Moritz:</t>
        </r>
        <r>
          <rPr>
            <sz val="8"/>
            <color indexed="81"/>
            <rFont val="Tahoma"/>
            <family val="2"/>
          </rPr>
          <t xml:space="preserve">
decreased by $113 to agree with Total ALA tab</t>
        </r>
      </text>
    </comment>
  </commentList>
</comments>
</file>

<file path=xl/sharedStrings.xml><?xml version="1.0" encoding="utf-8"?>
<sst xmlns="http://schemas.openxmlformats.org/spreadsheetml/2006/main" count="249" uniqueCount="170">
  <si>
    <t>EXPENSES</t>
  </si>
  <si>
    <t>II</t>
  </si>
  <si>
    <t>I</t>
  </si>
  <si>
    <t>IV</t>
  </si>
  <si>
    <t>Division</t>
  </si>
  <si>
    <t>Year-To-Date</t>
  </si>
  <si>
    <t>Budget</t>
  </si>
  <si>
    <t>Variance</t>
  </si>
  <si>
    <t>%</t>
  </si>
  <si>
    <t>General Fund</t>
  </si>
  <si>
    <t>Round Table</t>
  </si>
  <si>
    <t>Long-Term Investment</t>
  </si>
  <si>
    <t>Grants and Awards</t>
  </si>
  <si>
    <t>Total Revenues</t>
  </si>
  <si>
    <t>Total Expenses</t>
  </si>
  <si>
    <t xml:space="preserve">Actual </t>
  </si>
  <si>
    <t>Prior Year</t>
  </si>
  <si>
    <t>Actual</t>
  </si>
  <si>
    <t>General Administration</t>
  </si>
  <si>
    <t>TOTAL</t>
  </si>
  <si>
    <t xml:space="preserve"> Statement of Revenues and Expenses</t>
  </si>
  <si>
    <t>A</t>
  </si>
  <si>
    <t>B</t>
  </si>
  <si>
    <t>Change</t>
  </si>
  <si>
    <t>I A.   TOTAL ALA (ALL COMBINED FUNDS)</t>
  </si>
  <si>
    <t>Operating Net Revenue</t>
  </si>
  <si>
    <t>Executive Office</t>
  </si>
  <si>
    <t>V</t>
  </si>
  <si>
    <t>Pages</t>
  </si>
  <si>
    <t>Total Revenue</t>
  </si>
  <si>
    <t>TOTAL ALA</t>
  </si>
  <si>
    <t>REVENUES BY FUND</t>
  </si>
  <si>
    <t>EXPENSES BY FUND</t>
  </si>
  <si>
    <t>ERT</t>
  </si>
  <si>
    <t>NMRT</t>
  </si>
  <si>
    <t>LRRT</t>
  </si>
  <si>
    <t>MAGIRT</t>
  </si>
  <si>
    <t>SRRT</t>
  </si>
  <si>
    <t>SORT</t>
  </si>
  <si>
    <t>LIRT</t>
  </si>
  <si>
    <t>EMIERT</t>
  </si>
  <si>
    <t>RMRT</t>
  </si>
  <si>
    <t>(ALL COMBINED FUNDS)</t>
  </si>
  <si>
    <t>Results of Operations</t>
  </si>
  <si>
    <t>Executive Summary</t>
  </si>
  <si>
    <t>American Library Association</t>
  </si>
  <si>
    <t>@ YOUR LIBRARY</t>
  </si>
  <si>
    <t>Grants Deferred Revenue</t>
  </si>
  <si>
    <t xml:space="preserve">III </t>
  </si>
  <si>
    <t>C</t>
  </si>
  <si>
    <t>D</t>
  </si>
  <si>
    <t>30 - 31</t>
  </si>
  <si>
    <t>NET REVENUES</t>
  </si>
  <si>
    <t>TOTAL DIVISIONS</t>
  </si>
  <si>
    <t>PLA</t>
  </si>
  <si>
    <t>ACRL</t>
  </si>
  <si>
    <t>CHOICE</t>
  </si>
  <si>
    <t>AASL</t>
  </si>
  <si>
    <t>YALSA</t>
  </si>
  <si>
    <t>Expenses</t>
  </si>
  <si>
    <t>Interest income</t>
  </si>
  <si>
    <t>Plant Fund</t>
  </si>
  <si>
    <t>Difference</t>
  </si>
  <si>
    <t>LSSIRT</t>
  </si>
  <si>
    <t>The following financial summaries highlight actual revenue and expense results compared to the approved budget.</t>
  </si>
  <si>
    <t>Statement of Revenues and Expenses</t>
  </si>
  <si>
    <r>
      <rPr>
        <b/>
        <sz val="20"/>
        <color rgb="FFFF0000"/>
        <rFont val="Arial"/>
        <family val="2"/>
      </rPr>
      <t>ALA</t>
    </r>
    <r>
      <rPr>
        <b/>
        <sz val="20"/>
        <color theme="1"/>
        <rFont val="Arial"/>
        <family val="2"/>
      </rPr>
      <t xml:space="preserve"> </t>
    </r>
  </si>
  <si>
    <t xml:space="preserve"> Total ALA </t>
  </si>
  <si>
    <t xml:space="preserve"> General Fund</t>
  </si>
  <si>
    <t xml:space="preserve"> Statement of Revenues and Expenses by Department</t>
  </si>
  <si>
    <t xml:space="preserve"> Department Commentaries</t>
  </si>
  <si>
    <t xml:space="preserve"> Publishing</t>
  </si>
  <si>
    <t xml:space="preserve"> Washington Office</t>
  </si>
  <si>
    <t xml:space="preserve"> Division Statement of Revenues and Expenses</t>
  </si>
  <si>
    <t xml:space="preserve"> Round Table Statement of Revenues and Expenses</t>
  </si>
  <si>
    <t>1 - 2</t>
  </si>
  <si>
    <t>3 - 4</t>
  </si>
  <si>
    <t xml:space="preserve"> ALA Offices and Member Relations</t>
  </si>
  <si>
    <t>ALA Offices &amp; Member Relations, as well as the Round Tables and Divisions.</t>
  </si>
  <si>
    <t>Division Overhead</t>
  </si>
  <si>
    <t>Round Table Overhead</t>
  </si>
  <si>
    <t>Grant Overhead</t>
  </si>
  <si>
    <t>CONTRIBUTION</t>
  </si>
  <si>
    <t>AOMR</t>
  </si>
  <si>
    <t>Washington Office</t>
  </si>
  <si>
    <t>Human Resources</t>
  </si>
  <si>
    <t>Finance and Staff Support</t>
  </si>
  <si>
    <t>FMRT</t>
  </si>
  <si>
    <t>GAMERT</t>
  </si>
  <si>
    <t>SustainRT</t>
  </si>
  <si>
    <t>Conferences</t>
  </si>
  <si>
    <t>Membership Dues Net Revenue</t>
  </si>
  <si>
    <t>Interest Income</t>
  </si>
  <si>
    <t xml:space="preserve">AOMR </t>
  </si>
  <si>
    <t>FAFLRT</t>
  </si>
  <si>
    <r>
      <rPr>
        <b/>
        <sz val="14"/>
        <color theme="1"/>
        <rFont val="Arial"/>
        <family val="2"/>
      </rPr>
      <t>DIVISIONS</t>
    </r>
    <r>
      <rPr>
        <sz val="12"/>
        <color theme="1"/>
        <rFont val="Arial"/>
        <family val="2"/>
      </rPr>
      <t xml:space="preserve">
</t>
    </r>
  </si>
  <si>
    <t xml:space="preserve"> </t>
  </si>
  <si>
    <t>Publishing Contribution - Overhead</t>
  </si>
  <si>
    <t>Publishing Contribution - Net Revenues</t>
  </si>
  <si>
    <t>Conference Contribution - Overhead</t>
  </si>
  <si>
    <t>Total Contribution to General Fund</t>
  </si>
  <si>
    <t>Total General Fund Expenses</t>
  </si>
  <si>
    <t>Divisions</t>
  </si>
  <si>
    <t>Round Table Statement of Revenues and Expenses</t>
  </si>
  <si>
    <t xml:space="preserve"> Executive Office/Governance Office (including Conference Services)</t>
  </si>
  <si>
    <t xml:space="preserve">Division Summary
</t>
  </si>
  <si>
    <t>Fund Balance</t>
  </si>
  <si>
    <t xml:space="preserve">Publishing </t>
  </si>
  <si>
    <t>Note:  FAFLRT now part of ASGCLA as of September 2018</t>
  </si>
  <si>
    <t>IT</t>
  </si>
  <si>
    <t>This summary commentary represents the total ALA, the General Fund departments including: Publishing Department, Support Services, Executive Office/Governance,</t>
  </si>
  <si>
    <t>Round Tables</t>
  </si>
  <si>
    <t>Long-term Investment</t>
  </si>
  <si>
    <t>Total Net Revenues (Expenses)</t>
  </si>
  <si>
    <t>Statement of Revenues and Expenses by Department</t>
  </si>
  <si>
    <t xml:space="preserve">II A  General Fund </t>
  </si>
  <si>
    <t xml:space="preserve">Statement of Revenues and Expenses </t>
  </si>
  <si>
    <t>IV    Divisions</t>
  </si>
  <si>
    <t xml:space="preserve"> V      Round Tables</t>
  </si>
  <si>
    <t>TOTAL ROUND TABLES</t>
  </si>
  <si>
    <t>Net Revenue (Expenses)</t>
  </si>
  <si>
    <t>Mail List Services</t>
  </si>
  <si>
    <t>Washington</t>
  </si>
  <si>
    <t>ASGCLA</t>
  </si>
  <si>
    <t>RUSA</t>
  </si>
  <si>
    <t>UFL</t>
  </si>
  <si>
    <t>ALSC</t>
  </si>
  <si>
    <t>Net Rev(Exp)</t>
  </si>
  <si>
    <t>Revenue</t>
  </si>
  <si>
    <t>RRT</t>
  </si>
  <si>
    <t>GODORT</t>
  </si>
  <si>
    <t>GNCRT</t>
  </si>
  <si>
    <t>IFRT</t>
  </si>
  <si>
    <t>IRRT</t>
  </si>
  <si>
    <t>LHRT</t>
  </si>
  <si>
    <t>FY 2021 - One Month Financials - September 30, 2020</t>
  </si>
  <si>
    <t>BARC #3.15</t>
  </si>
  <si>
    <t>EBD #3.15</t>
  </si>
  <si>
    <t>One Month</t>
  </si>
  <si>
    <t>Prior One Month</t>
  </si>
  <si>
    <t>Like One Month</t>
  </si>
  <si>
    <t>FY21 - FY20</t>
  </si>
  <si>
    <t>FY21 - FY19</t>
  </si>
  <si>
    <t>NET REVENUES (EXPENSES)</t>
  </si>
  <si>
    <t>Net Revenue and Expenses from Operations</t>
  </si>
  <si>
    <t>FY19</t>
  </si>
  <si>
    <t>FY20 v FY19</t>
  </si>
  <si>
    <t>Core</t>
  </si>
  <si>
    <r>
      <t xml:space="preserve">For the one month ended September 30, 2020, Divisions as a whole realized revenues (not including grants) of $638k versus a budget of $622k, a positive variance of $16k. Three of the nine Divisions met revenue expectations, while six (AASL, PLA, RUSA, UFL, Core and YALSA) missed budget.  Expenses were better than budget at $881k versus $896k, with three Divisions better than budget and six Divisions worse than budget (AASL, ACRL/Choice, ALSC, ASGCLA, UFL and YALSA ).  As a result, net expenses for the 1st month of FY 2021 for Divisions as a whole were -$243k versus a budget of -$274k.  
</t>
    </r>
    <r>
      <rPr>
        <sz val="13"/>
        <rFont val="Arial"/>
        <family val="2"/>
      </rPr>
      <t>Overhead contributed to the General Fund was lower than budgeted by $1.6k ($59,715 vs. $58,142).</t>
    </r>
  </si>
  <si>
    <t>LearnRT</t>
  </si>
  <si>
    <t>Endowment Fund "loan" transfer</t>
  </si>
  <si>
    <t>Conference Contribution - Net Revenues (Expense)</t>
  </si>
  <si>
    <t xml:space="preserve">Interest income earned by ALA was $50k, which was slightly below budget by $8k, due to lower short-term investment balances. </t>
  </si>
  <si>
    <t>See Information Reports</t>
  </si>
  <si>
    <t>5</t>
  </si>
  <si>
    <t xml:space="preserve">For the one month ended September 30, 2020, the General Fund generated an Operating Net Revenue of $802k versus a budget of $1.1M, a variance of -$269k.  </t>
  </si>
  <si>
    <t>****</t>
  </si>
  <si>
    <t>information will be reported on 1st quarter financial reports</t>
  </si>
  <si>
    <t>The financial results represent one month of activity for FY 2021, which were electronically issued to Unit Managers on January 8, 2021.</t>
  </si>
  <si>
    <t>The Management Group prepares a detailed analysis (Department Commentaries), which is submitted to Governance and Finance for review.</t>
  </si>
  <si>
    <t xml:space="preserve">Overall, ALA realized net revenues of $416k in September 2020, representing a budget shortfall of $391k.  </t>
  </si>
  <si>
    <r>
      <t xml:space="preserve">The </t>
    </r>
    <r>
      <rPr>
        <b/>
        <sz val="12"/>
        <color theme="1"/>
        <rFont val="Arial"/>
        <family val="2"/>
      </rPr>
      <t>Publishing Department, which includes ALA Editions l ALA Neal Schuman, Digital Reference, Graphics, Booklist, eLearning Solutions and American Libraries</t>
    </r>
    <r>
      <rPr>
        <sz val="12"/>
        <color theme="1"/>
        <rFont val="Arial"/>
        <family val="2"/>
      </rPr>
      <t xml:space="preserve">, earned total revenues of $870k for the 1st month of FY 2021, versus a budget of $776k, a favorable variance of 12%.  Total contribution from Publishing to the General Fund was $310k, versus a budgeted contribution of $270k.  Operational details for the variances are found in the Department Commentary.
</t>
    </r>
  </si>
  <si>
    <r>
      <t>Conferences indicate the financial results from the Midwinter Meeting and Annual Conference</t>
    </r>
    <r>
      <rPr>
        <sz val="12"/>
        <color theme="1"/>
        <rFont val="Arial"/>
        <family val="2"/>
      </rPr>
      <t xml:space="preserve">.  As of September 2020, Conference Services had a net expense due to fixed expenses (payroll and professional fees) that occur throughout the year and prior to a conference date. At 2 weeks before the Midwinter Meeting (January 8, 2021 report), we are at 52% of budget on registration ($634k vs $332k) and 93% of budget on exhibit space sales and sponsorships ($225k vs $210k). </t>
    </r>
  </si>
  <si>
    <r>
      <rPr>
        <b/>
        <sz val="12"/>
        <color theme="1"/>
        <rFont val="Arial"/>
        <family val="2"/>
      </rPr>
      <t>Division Overhead is the amount contributed to the General Fund based on qualifying revenues and the overhead rate established for that year.</t>
    </r>
    <r>
      <rPr>
        <sz val="12"/>
        <color theme="1"/>
        <rFont val="Arial"/>
        <family val="2"/>
      </rPr>
      <t xml:space="preserve"> For the 9 Divisions, overhead contributed was $60k, and in line with budget. See the Divisions Commentary section for more detail.</t>
    </r>
  </si>
  <si>
    <t>ALA realized revenues for the 1st month of FY 2021 of $3.8M, higher than FY 2020 revenues by $1.2M and higher than FY 2019 revenues, the most recent two-conference fiscal year, by $412k. The $1,177k increase from FY 2020 was primarily due to a $1.5M "loan" transfer from the Endowment Fund to the General Fund. Within Total ALA revenues, the General Fund missed budget by 4.5%, Round Tables missed budget by 39% and Grants and Awards missed budget by 17% for the 1st month of FY 2021.</t>
  </si>
  <si>
    <r>
      <t xml:space="preserve">ALA expenses for the one month period were $3.3M, which were in line with budget.  For the same period in FY 2020, total ALA expenses met budget.  While the Divisions, Round Tables, Grants and Awards and the Endowment saw expenses lower than budget, the General Fund (-7.8% unfavorable) was higher than budget.  See the General Fund by Department tab for further analysis. </t>
    </r>
    <r>
      <rPr>
        <sz val="14"/>
        <rFont val="Arial"/>
        <family val="2"/>
      </rPr>
      <t xml:space="preserve">
</t>
    </r>
  </si>
  <si>
    <t xml:space="preserve">For the one month ended September 30, 2020, total Contribution to the General Fund was $2.2M, which fell short of budgeted contribution of $2.4M for the period by $219k (-9%.)  Actual General Fund Contribution lagged budgeted amounts for Grants by $31k and Executive Office by $208k. 
The $208k variance in the Executive Office is a timing difference and by December 2020, the Development Office had secured contributions to exceed the budget for FY 2021.
The amount realized for the one month is $1.4M more than the contribution realized in the same period in FY20, with the largest increase due to the Endowment Fund transfer of $1.5M. </t>
  </si>
  <si>
    <r>
      <rPr>
        <b/>
        <sz val="12"/>
        <color theme="1"/>
        <rFont val="Arial"/>
        <family val="2"/>
      </rPr>
      <t>General Member Dues</t>
    </r>
    <r>
      <rPr>
        <sz val="12"/>
        <color theme="1"/>
        <rFont val="Arial"/>
        <family val="2"/>
      </rPr>
      <t xml:space="preserve">. For the 1st month of FY 2021, ALA is projecting member dues revenue to meet budget.  
</t>
    </r>
    <r>
      <rPr>
        <sz val="12"/>
        <rFont val="Arial"/>
        <family val="2"/>
      </rPr>
      <t>Total ALA informal membership count as of December 2020 was 53,203, a 7% decline from December 2019 and a comparison to December 2018 (the most recent Division two-conference year) reflects a decrease of 8%. The trend established over the last year continues to hold --&gt; decrease in regular members and an increase in student members.</t>
    </r>
  </si>
  <si>
    <t>General Fund expenses reflect a temporary overage of $50k. For September, placeholders were budgeted for expense savings in transportation ($25k), facilities rent ($12.5k) and professional services ($12.5k). Upon finalization of the FY 2021 budget, the placeholders will be moved to match expenses.
The $31k overage in the Executive Office expenses is due to the outgoing Executive Director's retirement plan distribution.</t>
  </si>
  <si>
    <t>Membership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</si>
</sst>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m\ d\,\ yyyy;@"/>
    <numFmt numFmtId="166" formatCode="#,###"/>
  </numFmts>
  <fonts count="55" x14ac:knownFonts="1">
    <font>
      <sz val="11"/>
      <color theme="1"/>
      <name val="Calibri"/>
      <family val="2"/>
      <scheme val="minor"/>
    </font>
    <font>
      <sz val="14"/>
      <color theme="1"/>
      <name val="Calibri"/>
      <family val="2"/>
      <scheme val="minor"/>
    </font>
    <font>
      <sz val="14"/>
      <color theme="1"/>
      <name val="Arial"/>
      <family val="2"/>
    </font>
    <font>
      <sz val="11"/>
      <color theme="1"/>
      <name val="Arial"/>
      <family val="2"/>
    </font>
    <font>
      <b/>
      <sz val="14"/>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u/>
      <sz val="14"/>
      <color theme="1"/>
      <name val="Arial"/>
      <family val="2"/>
    </font>
    <font>
      <b/>
      <sz val="11"/>
      <color theme="1"/>
      <name val="Arial"/>
      <family val="2"/>
    </font>
    <font>
      <b/>
      <sz val="12"/>
      <name val="Arial"/>
      <family val="2"/>
    </font>
    <font>
      <sz val="12"/>
      <name val="Arial"/>
      <family val="2"/>
    </font>
    <font>
      <b/>
      <sz val="12"/>
      <color theme="4"/>
      <name val="Arial"/>
      <family val="2"/>
    </font>
    <font>
      <sz val="18"/>
      <color theme="4"/>
      <name val="Arial"/>
      <family val="2"/>
    </font>
    <font>
      <sz val="11"/>
      <color theme="4"/>
      <name val="Arial"/>
      <family val="2"/>
    </font>
    <font>
      <b/>
      <sz val="11"/>
      <color theme="1"/>
      <name val="Calibri"/>
      <family val="2"/>
      <scheme val="minor"/>
    </font>
    <font>
      <i/>
      <sz val="12"/>
      <color theme="1"/>
      <name val="Arial"/>
      <family val="2"/>
    </font>
    <font>
      <i/>
      <sz val="11"/>
      <color theme="1"/>
      <name val="Calibri"/>
      <family val="2"/>
      <scheme val="minor"/>
    </font>
    <font>
      <sz val="11"/>
      <color theme="1"/>
      <name val="Calibri"/>
      <family val="2"/>
      <scheme val="minor"/>
    </font>
    <font>
      <sz val="11"/>
      <color theme="1"/>
      <name val="Arial"/>
      <family val="2"/>
    </font>
    <font>
      <b/>
      <sz val="20"/>
      <color theme="1"/>
      <name val="Arial"/>
      <family val="2"/>
    </font>
    <font>
      <b/>
      <sz val="20"/>
      <color theme="3"/>
      <name val="Arial"/>
      <family val="2"/>
    </font>
    <font>
      <b/>
      <sz val="14"/>
      <color theme="1"/>
      <name val="Arial"/>
      <family val="2"/>
    </font>
    <font>
      <sz val="11"/>
      <color theme="1"/>
      <name val="Calibri"/>
      <family val="2"/>
      <scheme val="minor"/>
    </font>
    <font>
      <b/>
      <sz val="16"/>
      <color theme="1"/>
      <name val="Arial"/>
      <family val="2"/>
    </font>
    <font>
      <b/>
      <sz val="11"/>
      <color theme="1"/>
      <name val="Arial"/>
      <family val="2"/>
    </font>
    <font>
      <sz val="16"/>
      <color theme="1"/>
      <name val="Arial"/>
      <family val="2"/>
    </font>
    <font>
      <sz val="14"/>
      <color theme="1"/>
      <name val="Arial"/>
      <family val="2"/>
    </font>
    <font>
      <sz val="14"/>
      <color theme="1"/>
      <name val="Calibri"/>
      <family val="2"/>
      <scheme val="minor"/>
    </font>
    <font>
      <sz val="12"/>
      <color theme="1"/>
      <name val="Calibri"/>
      <family val="2"/>
      <scheme val="minor"/>
    </font>
    <font>
      <b/>
      <sz val="18"/>
      <name val="Arial"/>
      <family val="2"/>
    </font>
    <font>
      <b/>
      <sz val="20"/>
      <color rgb="FFFF0000"/>
      <name val="Arial"/>
      <family val="2"/>
    </font>
    <font>
      <sz val="11"/>
      <color theme="1"/>
      <name val="Calibri"/>
      <family val="2"/>
      <scheme val="minor"/>
    </font>
    <font>
      <b/>
      <sz val="11"/>
      <name val="Arial"/>
      <family val="2"/>
    </font>
    <font>
      <sz val="11"/>
      <name val="Arial"/>
      <family val="2"/>
    </font>
    <font>
      <b/>
      <u/>
      <sz val="11"/>
      <name val="Arial"/>
      <family val="2"/>
    </font>
    <font>
      <b/>
      <u/>
      <sz val="11"/>
      <color theme="1"/>
      <name val="Calibri"/>
      <family val="2"/>
      <scheme val="minor"/>
    </font>
    <font>
      <b/>
      <sz val="14"/>
      <name val="Arial"/>
      <family val="2"/>
    </font>
    <font>
      <sz val="14"/>
      <name val="Arial"/>
      <family val="2"/>
    </font>
    <font>
      <b/>
      <u/>
      <sz val="14"/>
      <name val="Arial"/>
      <family val="2"/>
    </font>
    <font>
      <sz val="13"/>
      <color theme="1"/>
      <name val="Arial"/>
      <family val="2"/>
    </font>
    <font>
      <b/>
      <sz val="12"/>
      <color theme="1"/>
      <name val="Calibri"/>
      <family val="2"/>
      <scheme val="minor"/>
    </font>
    <font>
      <b/>
      <sz val="18"/>
      <color rgb="FFFF0000"/>
      <name val="Calibri"/>
      <family val="2"/>
      <scheme val="minor"/>
    </font>
    <font>
      <b/>
      <sz val="12"/>
      <color rgb="FFFF0000"/>
      <name val="Arial"/>
      <family val="2"/>
    </font>
    <font>
      <b/>
      <sz val="11"/>
      <color rgb="FFFF0000"/>
      <name val="Calibri"/>
      <family val="2"/>
      <scheme val="minor"/>
    </font>
    <font>
      <sz val="10"/>
      <name val="Arial"/>
      <family val="2"/>
    </font>
    <font>
      <sz val="11"/>
      <name val="Microsoft Sans Serif"/>
      <family val="2"/>
    </font>
    <font>
      <sz val="11"/>
      <color rgb="FF000000"/>
      <name val="Microsoft Sans Serif"/>
      <family val="2"/>
    </font>
    <font>
      <sz val="12"/>
      <color theme="1"/>
      <name val="Times New Roman"/>
      <family val="1"/>
    </font>
    <font>
      <sz val="13"/>
      <name val="Arial"/>
      <family val="2"/>
    </font>
    <font>
      <b/>
      <sz val="24"/>
      <color rgb="FFFF0000"/>
      <name val="Arial"/>
      <family val="2"/>
    </font>
    <font>
      <sz val="8"/>
      <color indexed="81"/>
      <name val="Tahoma"/>
      <family val="2"/>
    </font>
    <font>
      <b/>
      <sz val="8"/>
      <color indexed="81"/>
      <name val="Tahoma"/>
      <family val="2"/>
    </font>
    <font>
      <b/>
      <sz val="14"/>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8">
    <xf numFmtId="0" fontId="0" fillId="0" borderId="0"/>
    <xf numFmtId="9" fontId="19" fillId="0" borderId="0" applyFont="0" applyFill="0" applyBorder="0" applyAlignment="0" applyProtection="0"/>
    <xf numFmtId="0" fontId="46" fillId="0" borderId="0"/>
    <xf numFmtId="9"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43" fontId="46" fillId="0" borderId="0" applyFont="0" applyFill="0" applyBorder="0" applyAlignment="0" applyProtection="0"/>
    <xf numFmtId="41" fontId="46" fillId="0" borderId="0" applyFont="0" applyFill="0" applyBorder="0" applyAlignment="0" applyProtection="0"/>
  </cellStyleXfs>
  <cellXfs count="264">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2" fillId="0" borderId="0" xfId="0" applyFont="1"/>
    <xf numFmtId="37" fontId="6" fillId="0" borderId="0" xfId="0" applyNumberFormat="1" applyFont="1"/>
    <xf numFmtId="37" fontId="5" fillId="0" borderId="0" xfId="0" applyNumberFormat="1" applyFont="1"/>
    <xf numFmtId="10" fontId="6" fillId="0" borderId="0" xfId="0" applyNumberFormat="1" applyFont="1"/>
    <xf numFmtId="37" fontId="8" fillId="0" borderId="0" xfId="0" applyNumberFormat="1" applyFont="1"/>
    <xf numFmtId="0" fontId="7" fillId="0" borderId="7"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10" xfId="0" applyFont="1" applyBorder="1" applyAlignment="1">
      <alignment horizontal="center"/>
    </xf>
    <xf numFmtId="0" fontId="7" fillId="0" borderId="18" xfId="0" applyFont="1" applyBorder="1" applyAlignment="1">
      <alignment horizontal="center"/>
    </xf>
    <xf numFmtId="37" fontId="6" fillId="0" borderId="4" xfId="0" applyNumberFormat="1" applyFont="1" applyBorder="1"/>
    <xf numFmtId="10" fontId="6" fillId="0" borderId="4" xfId="0" applyNumberFormat="1" applyFont="1" applyBorder="1"/>
    <xf numFmtId="0" fontId="9" fillId="0" borderId="0" xfId="0" applyFont="1"/>
    <xf numFmtId="37" fontId="2" fillId="0" borderId="0" xfId="0" applyNumberFormat="1" applyFont="1"/>
    <xf numFmtId="0" fontId="2" fillId="0" borderId="0" xfId="0" applyFont="1" applyAlignment="1">
      <alignment horizontal="right"/>
    </xf>
    <xf numFmtId="0" fontId="7" fillId="0" borderId="11" xfId="0" applyFont="1" applyBorder="1"/>
    <xf numFmtId="37" fontId="6" fillId="2" borderId="0" xfId="0" applyNumberFormat="1" applyFont="1" applyFill="1"/>
    <xf numFmtId="10" fontId="6" fillId="2" borderId="0" xfId="0" applyNumberFormat="1" applyFont="1" applyFill="1"/>
    <xf numFmtId="0" fontId="2" fillId="2" borderId="0" xfId="0" applyFont="1" applyFill="1"/>
    <xf numFmtId="0" fontId="0" fillId="2" borderId="0" xfId="0" applyFill="1"/>
    <xf numFmtId="0" fontId="6" fillId="2" borderId="0" xfId="0" applyFont="1" applyFill="1"/>
    <xf numFmtId="37" fontId="7" fillId="2" borderId="0" xfId="0" applyNumberFormat="1" applyFont="1" applyFill="1"/>
    <xf numFmtId="10" fontId="7" fillId="2" borderId="0" xfId="0" applyNumberFormat="1" applyFont="1" applyFill="1"/>
    <xf numFmtId="0" fontId="3" fillId="0" borderId="0" xfId="0" applyFont="1"/>
    <xf numFmtId="0" fontId="14" fillId="2" borderId="0" xfId="0" applyFont="1" applyFill="1"/>
    <xf numFmtId="0" fontId="15" fillId="2" borderId="0" xfId="0" applyFont="1" applyFill="1"/>
    <xf numFmtId="0" fontId="6" fillId="0" borderId="4" xfId="0" applyFont="1" applyBorder="1"/>
    <xf numFmtId="0" fontId="7" fillId="2" borderId="0" xfId="0" applyFont="1" applyFill="1"/>
    <xf numFmtId="0" fontId="13" fillId="0" borderId="0" xfId="0" applyFont="1"/>
    <xf numFmtId="0" fontId="6" fillId="0" borderId="10" xfId="0" applyFont="1" applyBorder="1"/>
    <xf numFmtId="0" fontId="6" fillId="0" borderId="12" xfId="0" applyFont="1" applyBorder="1"/>
    <xf numFmtId="0" fontId="7" fillId="3" borderId="14" xfId="0" applyFont="1" applyFill="1" applyBorder="1"/>
    <xf numFmtId="0" fontId="6" fillId="3" borderId="15" xfId="0" applyFont="1" applyFill="1" applyBorder="1"/>
    <xf numFmtId="37" fontId="7" fillId="3" borderId="13" xfId="0" applyNumberFormat="1" applyFont="1" applyFill="1" applyBorder="1"/>
    <xf numFmtId="0" fontId="6" fillId="3" borderId="2" xfId="0" applyFont="1" applyFill="1" applyBorder="1"/>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horizontal="left"/>
    </xf>
    <xf numFmtId="0" fontId="16" fillId="0" borderId="0" xfId="0" applyFont="1"/>
    <xf numFmtId="0" fontId="8" fillId="0" borderId="0" xfId="0" applyFont="1" applyAlignment="1">
      <alignment vertical="center" wrapText="1"/>
    </xf>
    <xf numFmtId="0" fontId="20" fillId="0" borderId="0" xfId="0" applyFont="1" applyAlignment="1">
      <alignment horizontal="center"/>
    </xf>
    <xf numFmtId="0" fontId="20" fillId="0" borderId="0" xfId="0" applyFont="1"/>
    <xf numFmtId="0" fontId="21" fillId="0" borderId="0" xfId="0" applyFont="1"/>
    <xf numFmtId="0" fontId="22" fillId="0" borderId="0" xfId="0" applyFont="1"/>
    <xf numFmtId="0" fontId="23" fillId="0" borderId="0" xfId="0" applyFont="1" applyAlignment="1">
      <alignment horizontal="center"/>
    </xf>
    <xf numFmtId="0" fontId="24" fillId="0" borderId="0" xfId="0" applyFont="1"/>
    <xf numFmtId="0" fontId="25" fillId="0" borderId="0" xfId="0" applyFont="1"/>
    <xf numFmtId="0" fontId="26" fillId="0" borderId="0" xfId="0" applyFont="1"/>
    <xf numFmtId="0" fontId="27" fillId="0" borderId="0" xfId="0" applyFont="1" applyAlignment="1">
      <alignment horizontal="center"/>
    </xf>
    <xf numFmtId="0" fontId="23" fillId="0" borderId="0" xfId="0" applyFont="1"/>
    <xf numFmtId="0" fontId="23" fillId="0" borderId="0" xfId="0" quotePrefix="1" applyFont="1"/>
    <xf numFmtId="0" fontId="28" fillId="0" borderId="0" xfId="0" applyFont="1" applyAlignment="1">
      <alignment horizontal="center"/>
    </xf>
    <xf numFmtId="0" fontId="28" fillId="0" borderId="0" xfId="0" applyFont="1"/>
    <xf numFmtId="0" fontId="27" fillId="0" borderId="5" xfId="0" applyFont="1" applyBorder="1" applyAlignment="1">
      <alignment horizontal="center"/>
    </xf>
    <xf numFmtId="0" fontId="23" fillId="0" borderId="5" xfId="0" applyFont="1" applyBorder="1"/>
    <xf numFmtId="0" fontId="23" fillId="0" borderId="5" xfId="0" quotePrefix="1" applyFont="1" applyBorder="1"/>
    <xf numFmtId="0" fontId="28" fillId="0" borderId="5" xfId="0" applyFont="1" applyBorder="1" applyAlignment="1">
      <alignment horizontal="center"/>
    </xf>
    <xf numFmtId="17" fontId="23" fillId="0" borderId="0" xfId="0" quotePrefix="1" applyNumberFormat="1" applyFont="1"/>
    <xf numFmtId="17" fontId="25" fillId="0" borderId="0" xfId="0" applyNumberFormat="1" applyFont="1" applyAlignment="1">
      <alignment horizontal="center"/>
    </xf>
    <xf numFmtId="0" fontId="27" fillId="0" borderId="0" xfId="0" applyFont="1"/>
    <xf numFmtId="0" fontId="29" fillId="0" borderId="0" xfId="0" applyFont="1"/>
    <xf numFmtId="17" fontId="23" fillId="0" borderId="0" xfId="0" applyNumberFormat="1" applyFont="1" applyAlignment="1">
      <alignment horizontal="right"/>
    </xf>
    <xf numFmtId="17" fontId="28" fillId="0" borderId="0" xfId="0" applyNumberFormat="1" applyFont="1" applyAlignment="1">
      <alignment horizontal="center"/>
    </xf>
    <xf numFmtId="0" fontId="25" fillId="0" borderId="0" xfId="0" applyFont="1" applyAlignment="1">
      <alignment horizontal="center"/>
    </xf>
    <xf numFmtId="0" fontId="23" fillId="0" borderId="0" xfId="0" applyFont="1" applyAlignment="1">
      <alignment horizontal="right"/>
    </xf>
    <xf numFmtId="0" fontId="27" fillId="0" borderId="0" xfId="0" quotePrefix="1" applyFont="1"/>
    <xf numFmtId="0" fontId="28" fillId="0" borderId="0" xfId="0" quotePrefix="1" applyFont="1" applyAlignment="1">
      <alignment horizontal="center"/>
    </xf>
    <xf numFmtId="0" fontId="25" fillId="0" borderId="0" xfId="0" quotePrefix="1" applyFont="1"/>
    <xf numFmtId="0" fontId="29" fillId="0" borderId="0" xfId="0" applyFont="1" applyAlignment="1">
      <alignment horizontal="center"/>
    </xf>
    <xf numFmtId="0" fontId="30" fillId="0" borderId="0" xfId="0" applyFont="1" applyAlignment="1">
      <alignment horizontal="center"/>
    </xf>
    <xf numFmtId="0" fontId="30" fillId="0" borderId="0" xfId="0" applyFont="1"/>
    <xf numFmtId="0" fontId="24" fillId="0" borderId="0" xfId="0" applyFont="1" applyAlignment="1">
      <alignment horizontal="center"/>
    </xf>
    <xf numFmtId="0" fontId="31" fillId="2" borderId="0" xfId="0" applyFont="1" applyFill="1"/>
    <xf numFmtId="165" fontId="4" fillId="0" borderId="0" xfId="0" applyNumberFormat="1" applyFont="1" applyAlignment="1">
      <alignment horizontal="left"/>
    </xf>
    <xf numFmtId="17" fontId="4" fillId="0" borderId="5" xfId="0" quotePrefix="1" applyNumberFormat="1" applyFont="1" applyBorder="1"/>
    <xf numFmtId="0" fontId="4" fillId="0" borderId="0" xfId="0" applyFont="1" applyAlignment="1">
      <alignment horizontal="center"/>
    </xf>
    <xf numFmtId="0" fontId="33" fillId="0" borderId="0" xfId="0" applyFont="1"/>
    <xf numFmtId="0" fontId="34" fillId="0" borderId="0" xfId="0" applyFont="1"/>
    <xf numFmtId="37" fontId="35" fillId="3" borderId="23" xfId="0" applyNumberFormat="1" applyFont="1" applyFill="1" applyBorder="1"/>
    <xf numFmtId="0" fontId="36" fillId="0" borderId="3" xfId="0" applyFont="1" applyBorder="1"/>
    <xf numFmtId="0" fontId="37" fillId="0" borderId="0" xfId="0" applyFont="1"/>
    <xf numFmtId="0" fontId="10" fillId="0" borderId="17" xfId="0" applyFont="1" applyBorder="1" applyAlignment="1">
      <alignment horizontal="center"/>
    </xf>
    <xf numFmtId="17" fontId="2" fillId="0" borderId="0" xfId="0" applyNumberFormat="1" applyFont="1"/>
    <xf numFmtId="0" fontId="9" fillId="0" borderId="0" xfId="0" applyFont="1" applyAlignment="1">
      <alignment vertical="center"/>
    </xf>
    <xf numFmtId="0" fontId="2" fillId="0" borderId="0" xfId="0" applyFont="1" applyAlignment="1">
      <alignment vertical="center"/>
    </xf>
    <xf numFmtId="0" fontId="38" fillId="0" borderId="0" xfId="0" applyFont="1"/>
    <xf numFmtId="0" fontId="2" fillId="0" borderId="10" xfId="0" applyFont="1" applyBorder="1"/>
    <xf numFmtId="0" fontId="4" fillId="0" borderId="7" xfId="0" applyFont="1" applyBorder="1" applyAlignment="1">
      <alignment horizontal="center"/>
    </xf>
    <xf numFmtId="0" fontId="4" fillId="0" borderId="16" xfId="0" applyFont="1" applyBorder="1" applyAlignment="1">
      <alignment horizontal="center"/>
    </xf>
    <xf numFmtId="0" fontId="4" fillId="0" borderId="10" xfId="0" applyFont="1" applyBorder="1" applyAlignment="1">
      <alignment horizontal="center"/>
    </xf>
    <xf numFmtId="0" fontId="4" fillId="0" borderId="18" xfId="0" applyFont="1" applyBorder="1" applyAlignment="1">
      <alignment horizontal="center"/>
    </xf>
    <xf numFmtId="0" fontId="2" fillId="0" borderId="9" xfId="0" applyFont="1" applyBorder="1"/>
    <xf numFmtId="165" fontId="4" fillId="0" borderId="9" xfId="0" quotePrefix="1" applyNumberFormat="1" applyFont="1" applyBorder="1" applyAlignment="1">
      <alignment horizontal="center"/>
    </xf>
    <xf numFmtId="15" fontId="4" fillId="0" borderId="9" xfId="0" quotePrefix="1" applyNumberFormat="1" applyFont="1" applyBorder="1" applyAlignment="1">
      <alignment horizontal="center"/>
    </xf>
    <xf numFmtId="0" fontId="4" fillId="0" borderId="17" xfId="0" applyFont="1" applyBorder="1" applyAlignment="1">
      <alignment horizontal="center"/>
    </xf>
    <xf numFmtId="0" fontId="4" fillId="0" borderId="11" xfId="0" applyFont="1" applyBorder="1"/>
    <xf numFmtId="0" fontId="2" fillId="0" borderId="12" xfId="0" applyFont="1" applyBorder="1"/>
    <xf numFmtId="37" fontId="2" fillId="0" borderId="6" xfId="0" applyNumberFormat="1" applyFont="1" applyBorder="1"/>
    <xf numFmtId="37" fontId="2" fillId="2" borderId="6" xfId="0" applyNumberFormat="1" applyFont="1" applyFill="1" applyBorder="1"/>
    <xf numFmtId="0" fontId="4" fillId="3" borderId="14" xfId="0" applyFont="1" applyFill="1" applyBorder="1"/>
    <xf numFmtId="0" fontId="2" fillId="3" borderId="15" xfId="0" applyFont="1" applyFill="1" applyBorder="1"/>
    <xf numFmtId="37" fontId="4" fillId="3" borderId="13" xfId="0" applyNumberFormat="1" applyFont="1" applyFill="1" applyBorder="1"/>
    <xf numFmtId="0" fontId="4" fillId="0" borderId="6" xfId="0" applyFont="1" applyBorder="1" applyAlignment="1">
      <alignment horizontal="center"/>
    </xf>
    <xf numFmtId="0" fontId="2" fillId="0" borderId="3" xfId="0" applyFont="1" applyBorder="1"/>
    <xf numFmtId="37" fontId="4" fillId="3" borderId="15" xfId="0" applyNumberFormat="1" applyFont="1" applyFill="1" applyBorder="1"/>
    <xf numFmtId="10" fontId="2" fillId="0" borderId="0" xfId="0" applyNumberFormat="1" applyFont="1"/>
    <xf numFmtId="0" fontId="4" fillId="0" borderId="8" xfId="0" applyFont="1" applyBorder="1"/>
    <xf numFmtId="0" fontId="38" fillId="0" borderId="10" xfId="0" applyFont="1" applyBorder="1"/>
    <xf numFmtId="37" fontId="2" fillId="3" borderId="6" xfId="0" applyNumberFormat="1" applyFont="1" applyFill="1" applyBorder="1"/>
    <xf numFmtId="0" fontId="40" fillId="0" borderId="3" xfId="0" applyFont="1" applyBorder="1"/>
    <xf numFmtId="0" fontId="2" fillId="0" borderId="21" xfId="0" applyFont="1" applyBorder="1"/>
    <xf numFmtId="0" fontId="4" fillId="0" borderId="22" xfId="0" applyFont="1" applyBorder="1"/>
    <xf numFmtId="0" fontId="2" fillId="0" borderId="0" xfId="0" quotePrefix="1" applyFont="1" applyAlignment="1">
      <alignment horizontal="center"/>
    </xf>
    <xf numFmtId="49" fontId="2" fillId="0" borderId="0" xfId="0" quotePrefix="1" applyNumberFormat="1" applyFont="1" applyAlignment="1">
      <alignment horizontal="center"/>
    </xf>
    <xf numFmtId="37" fontId="12" fillId="0" borderId="6" xfId="0" applyNumberFormat="1" applyFont="1" applyBorder="1" applyProtection="1">
      <protection locked="0"/>
    </xf>
    <xf numFmtId="0" fontId="0" fillId="0" borderId="0" xfId="0" applyAlignment="1">
      <alignment vertical="center"/>
    </xf>
    <xf numFmtId="0" fontId="4" fillId="0" borderId="21" xfId="0" applyFont="1" applyBorder="1" applyAlignment="1">
      <alignment horizontal="center"/>
    </xf>
    <xf numFmtId="0" fontId="4" fillId="0" borderId="8" xfId="0" applyFont="1" applyBorder="1" applyAlignment="1">
      <alignment horizontal="center"/>
    </xf>
    <xf numFmtId="37" fontId="39" fillId="0" borderId="0" xfId="0" applyNumberFormat="1" applyFont="1" applyProtection="1">
      <protection locked="0"/>
    </xf>
    <xf numFmtId="37" fontId="4" fillId="0" borderId="0" xfId="0" applyNumberFormat="1" applyFont="1"/>
    <xf numFmtId="37" fontId="4" fillId="0" borderId="24" xfId="0" applyNumberFormat="1" applyFont="1" applyBorder="1"/>
    <xf numFmtId="0" fontId="6" fillId="0" borderId="0" xfId="0" applyFont="1" applyAlignment="1">
      <alignment horizontal="left" vertical="top" wrapText="1"/>
    </xf>
    <xf numFmtId="0" fontId="3" fillId="0" borderId="11" xfId="0" applyFont="1" applyBorder="1"/>
    <xf numFmtId="0" fontId="3" fillId="0" borderId="19" xfId="0" applyFont="1" applyBorder="1"/>
    <xf numFmtId="0" fontId="3" fillId="0" borderId="21" xfId="0" applyFont="1" applyBorder="1"/>
    <xf numFmtId="0" fontId="10" fillId="0" borderId="16" xfId="0" applyFont="1" applyBorder="1" applyAlignment="1">
      <alignment horizontal="center"/>
    </xf>
    <xf numFmtId="0" fontId="3" fillId="0" borderId="3" xfId="0" applyFont="1" applyBorder="1"/>
    <xf numFmtId="0" fontId="10" fillId="0" borderId="11" xfId="0" applyFont="1" applyBorder="1"/>
    <xf numFmtId="37" fontId="3" fillId="0" borderId="6" xfId="0" applyNumberFormat="1" applyFont="1" applyBorder="1"/>
    <xf numFmtId="0" fontId="10" fillId="0" borderId="21" xfId="0" applyFont="1" applyBorder="1"/>
    <xf numFmtId="37" fontId="3" fillId="0" borderId="16" xfId="0" applyNumberFormat="1" applyFont="1" applyBorder="1"/>
    <xf numFmtId="0" fontId="10" fillId="0" borderId="22" xfId="0" applyFont="1" applyBorder="1"/>
    <xf numFmtId="37" fontId="10" fillId="0" borderId="23" xfId="0" applyNumberFormat="1" applyFont="1" applyBorder="1"/>
    <xf numFmtId="0" fontId="1" fillId="0" borderId="0" xfId="0" applyFont="1"/>
    <xf numFmtId="37" fontId="39" fillId="0" borderId="6" xfId="0" applyNumberFormat="1" applyFont="1" applyBorder="1"/>
    <xf numFmtId="0" fontId="17" fillId="0" borderId="0" xfId="0" applyFont="1"/>
    <xf numFmtId="0" fontId="13" fillId="0" borderId="0" xfId="0" applyFont="1" applyAlignment="1">
      <alignment vertical="center"/>
    </xf>
    <xf numFmtId="0" fontId="6" fillId="0" borderId="10" xfId="0" applyFont="1" applyBorder="1" applyAlignment="1">
      <alignment vertical="center"/>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6" fillId="0" borderId="3" xfId="0" applyFont="1" applyBorder="1" applyAlignment="1">
      <alignment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right"/>
    </xf>
    <xf numFmtId="0" fontId="42" fillId="0" borderId="0" xfId="0" applyFont="1"/>
    <xf numFmtId="0" fontId="1" fillId="0" borderId="0" xfId="0" applyFont="1"/>
    <xf numFmtId="164" fontId="6" fillId="0" borderId="0" xfId="1" applyNumberFormat="1" applyFont="1"/>
    <xf numFmtId="164" fontId="0" fillId="0" borderId="0" xfId="1" applyNumberFormat="1" applyFont="1"/>
    <xf numFmtId="0" fontId="18" fillId="0" borderId="0" xfId="0" applyFont="1"/>
    <xf numFmtId="164" fontId="1" fillId="0" borderId="0" xfId="1" applyNumberFormat="1" applyFont="1"/>
    <xf numFmtId="37" fontId="39" fillId="0" borderId="6" xfId="0" applyNumberFormat="1" applyFont="1" applyBorder="1" applyProtection="1">
      <protection locked="0"/>
    </xf>
    <xf numFmtId="37" fontId="12" fillId="0" borderId="6" xfId="0" applyNumberFormat="1" applyFont="1" applyBorder="1"/>
    <xf numFmtId="9" fontId="12" fillId="0" borderId="6" xfId="1" applyFont="1" applyBorder="1"/>
    <xf numFmtId="37" fontId="35" fillId="0" borderId="6" xfId="0" applyNumberFormat="1" applyFont="1" applyBorder="1"/>
    <xf numFmtId="37" fontId="35" fillId="0" borderId="16" xfId="0" applyNumberFormat="1" applyFont="1" applyBorder="1"/>
    <xf numFmtId="0" fontId="35" fillId="0" borderId="0" xfId="0" applyFont="1"/>
    <xf numFmtId="37" fontId="35" fillId="0" borderId="0" xfId="0" applyNumberFormat="1" applyFont="1"/>
    <xf numFmtId="0" fontId="1" fillId="0" borderId="0" xfId="0" applyFont="1"/>
    <xf numFmtId="37" fontId="39" fillId="0" borderId="17" xfId="0" applyNumberFormat="1" applyFont="1" applyBorder="1" applyProtection="1">
      <protection locked="0"/>
    </xf>
    <xf numFmtId="0" fontId="43" fillId="0" borderId="0" xfId="0" applyFont="1"/>
    <xf numFmtId="37" fontId="39" fillId="0" borderId="1" xfId="0" applyNumberFormat="1" applyFont="1" applyBorder="1" applyProtection="1">
      <protection locked="0"/>
    </xf>
    <xf numFmtId="37" fontId="35" fillId="0" borderId="6" xfId="0" applyNumberFormat="1" applyFont="1" applyBorder="1" applyProtection="1">
      <protection locked="0"/>
    </xf>
    <xf numFmtId="37" fontId="35" fillId="0" borderId="16" xfId="0" applyNumberFormat="1" applyFont="1" applyBorder="1" applyProtection="1">
      <protection locked="0"/>
    </xf>
    <xf numFmtId="164" fontId="44" fillId="0" borderId="0" xfId="1" applyNumberFormat="1" applyFont="1"/>
    <xf numFmtId="0" fontId="44" fillId="0" borderId="0" xfId="0" applyFont="1"/>
    <xf numFmtId="0" fontId="45" fillId="0" borderId="0" xfId="0" applyFont="1"/>
    <xf numFmtId="17" fontId="31" fillId="2" borderId="0" xfId="0" quotePrefix="1" applyNumberFormat="1" applyFont="1" applyFill="1"/>
    <xf numFmtId="37" fontId="39" fillId="0" borderId="6" xfId="0" applyNumberFormat="1" applyFont="1" applyBorder="1" applyProtection="1">
      <protection locked="0"/>
    </xf>
    <xf numFmtId="0" fontId="0" fillId="0" borderId="0" xfId="0"/>
    <xf numFmtId="0" fontId="2" fillId="0" borderId="0" xfId="0" applyFont="1"/>
    <xf numFmtId="37" fontId="2" fillId="0" borderId="0" xfId="0" applyNumberFormat="1" applyFont="1"/>
    <xf numFmtId="10" fontId="2" fillId="0" borderId="0" xfId="0" applyNumberFormat="1" applyFont="1"/>
    <xf numFmtId="37" fontId="39" fillId="0" borderId="6" xfId="0" applyNumberFormat="1" applyFont="1" applyFill="1" applyBorder="1" applyProtection="1">
      <protection locked="0"/>
    </xf>
    <xf numFmtId="37" fontId="39" fillId="0" borderId="6" xfId="0" applyNumberFormat="1" applyFont="1" applyBorder="1" applyProtection="1">
      <protection locked="0"/>
    </xf>
    <xf numFmtId="37" fontId="39" fillId="0" borderId="17" xfId="0" applyNumberFormat="1" applyFont="1" applyBorder="1" applyProtection="1">
      <protection locked="0"/>
    </xf>
    <xf numFmtId="0" fontId="1" fillId="0" borderId="0" xfId="0" applyFont="1"/>
    <xf numFmtId="0" fontId="2" fillId="0" borderId="0" xfId="0" applyFont="1"/>
    <xf numFmtId="37" fontId="2" fillId="0" borderId="0" xfId="0" applyNumberFormat="1" applyFont="1"/>
    <xf numFmtId="37" fontId="2" fillId="0" borderId="6" xfId="0" applyNumberFormat="1" applyFont="1" applyBorder="1"/>
    <xf numFmtId="37" fontId="39" fillId="0" borderId="12" xfId="0" applyNumberFormat="1" applyFont="1" applyBorder="1" applyProtection="1">
      <protection locked="0"/>
    </xf>
    <xf numFmtId="0" fontId="4" fillId="0" borderId="0" xfId="0" applyFont="1" applyAlignment="1">
      <alignment horizontal="left" indent="4"/>
    </xf>
    <xf numFmtId="165" fontId="4" fillId="0" borderId="0" xfId="0" applyNumberFormat="1" applyFont="1" applyAlignment="1">
      <alignment horizontal="left" indent="4"/>
    </xf>
    <xf numFmtId="0" fontId="5" fillId="0" borderId="0" xfId="0" applyFont="1" applyFill="1" applyAlignment="1">
      <alignment horizontal="left" vertical="center" indent="5"/>
    </xf>
    <xf numFmtId="0" fontId="0" fillId="0" borderId="0" xfId="0" applyFill="1"/>
    <xf numFmtId="0" fontId="5" fillId="0" borderId="0" xfId="0" applyFont="1" applyFill="1" applyAlignment="1">
      <alignment vertical="center"/>
    </xf>
    <xf numFmtId="0" fontId="10" fillId="0" borderId="0" xfId="0" applyFont="1"/>
    <xf numFmtId="165" fontId="10" fillId="0" borderId="0" xfId="0" applyNumberFormat="1" applyFont="1" applyAlignment="1">
      <alignment horizontal="left" indent="4"/>
    </xf>
    <xf numFmtId="0" fontId="10" fillId="3" borderId="22" xfId="0" applyFont="1" applyFill="1" applyBorder="1"/>
    <xf numFmtId="37" fontId="3" fillId="3" borderId="23" xfId="0" applyNumberFormat="1" applyFont="1" applyFill="1" applyBorder="1"/>
    <xf numFmtId="3" fontId="47" fillId="0" borderId="0" xfId="2" applyNumberFormat="1" applyFont="1" applyFill="1" applyBorder="1" applyAlignment="1" applyProtection="1"/>
    <xf numFmtId="0" fontId="48" fillId="0" borderId="0" xfId="2" applyNumberFormat="1" applyFont="1" applyFill="1" applyBorder="1" applyAlignment="1" applyProtection="1"/>
    <xf numFmtId="166" fontId="47" fillId="0" borderId="0" xfId="2" applyNumberFormat="1" applyFont="1" applyFill="1" applyBorder="1" applyAlignment="1" applyProtection="1"/>
    <xf numFmtId="0" fontId="16" fillId="0" borderId="0" xfId="0" applyFont="1" applyAlignment="1">
      <alignment vertical="center"/>
    </xf>
    <xf numFmtId="0" fontId="49" fillId="0" borderId="0" xfId="0" applyFont="1" applyAlignment="1">
      <alignment horizontal="left" vertical="center" indent="4"/>
    </xf>
    <xf numFmtId="0" fontId="4" fillId="0" borderId="25" xfId="0" applyFont="1" applyFill="1" applyBorder="1" applyAlignment="1">
      <alignment horizontal="center"/>
    </xf>
    <xf numFmtId="0" fontId="4" fillId="0" borderId="26" xfId="0" applyFont="1" applyFill="1" applyBorder="1" applyAlignment="1">
      <alignment horizontal="center"/>
    </xf>
    <xf numFmtId="37" fontId="6" fillId="0" borderId="0" xfId="0" applyNumberFormat="1" applyFont="1" applyFill="1"/>
    <xf numFmtId="0" fontId="6" fillId="0" borderId="0" xfId="0" applyFont="1" applyFill="1"/>
    <xf numFmtId="0" fontId="8" fillId="0" borderId="0" xfId="0" applyFont="1" applyFill="1" applyAlignment="1">
      <alignment vertical="center"/>
    </xf>
    <xf numFmtId="0" fontId="41" fillId="0" borderId="0" xfId="0" applyFont="1" applyAlignment="1" applyProtection="1">
      <alignment vertical="top" wrapText="1"/>
      <protection locked="0"/>
    </xf>
    <xf numFmtId="0" fontId="4" fillId="0" borderId="0" xfId="0" applyFont="1" applyFill="1" applyAlignment="1">
      <alignment horizontal="right"/>
    </xf>
    <xf numFmtId="37" fontId="11" fillId="3" borderId="2" xfId="0" applyNumberFormat="1" applyFont="1" applyFill="1" applyBorder="1" applyProtection="1">
      <protection locked="0"/>
    </xf>
    <xf numFmtId="9" fontId="11" fillId="3" borderId="13" xfId="1" applyFont="1" applyFill="1" applyBorder="1"/>
    <xf numFmtId="37" fontId="12" fillId="0" borderId="20" xfId="0" applyNumberFormat="1" applyFont="1" applyBorder="1"/>
    <xf numFmtId="9" fontId="12" fillId="0" borderId="16" xfId="1" applyFont="1" applyBorder="1"/>
    <xf numFmtId="37" fontId="0" fillId="0" borderId="0" xfId="0" applyNumberFormat="1"/>
    <xf numFmtId="0" fontId="4" fillId="0" borderId="0" xfId="0" applyFont="1" applyBorder="1" applyAlignment="1">
      <alignment horizontal="center"/>
    </xf>
    <xf numFmtId="0" fontId="7" fillId="0" borderId="0" xfId="0" applyFont="1"/>
    <xf numFmtId="0" fontId="41" fillId="0" borderId="0" xfId="0" applyFont="1" applyAlignment="1" applyProtection="1">
      <alignment horizontal="left" vertical="top" wrapText="1"/>
      <protection locked="0"/>
    </xf>
    <xf numFmtId="0" fontId="6" fillId="0" borderId="0" xfId="0" applyFont="1" applyAlignment="1">
      <alignment horizontal="left" vertical="top" wrapText="1"/>
    </xf>
    <xf numFmtId="37" fontId="12" fillId="0" borderId="12" xfId="0" applyNumberFormat="1" applyFont="1" applyBorder="1"/>
    <xf numFmtId="37" fontId="11" fillId="3" borderId="13" xfId="0" applyNumberFormat="1" applyFont="1" applyFill="1" applyBorder="1" applyProtection="1">
      <protection locked="0"/>
    </xf>
    <xf numFmtId="0" fontId="7" fillId="0" borderId="21" xfId="0" applyFont="1" applyBorder="1"/>
    <xf numFmtId="0" fontId="19" fillId="0" borderId="0" xfId="0" applyFont="1"/>
    <xf numFmtId="0" fontId="10" fillId="0" borderId="0" xfId="0" applyFont="1" applyAlignment="1">
      <alignment horizontal="left" indent="4"/>
    </xf>
    <xf numFmtId="165" fontId="10" fillId="0" borderId="0" xfId="0" applyNumberFormat="1" applyFont="1"/>
    <xf numFmtId="0" fontId="3" fillId="0" borderId="6" xfId="0" applyFont="1" applyBorder="1"/>
    <xf numFmtId="0" fontId="3" fillId="0" borderId="8" xfId="0" applyFont="1" applyBorder="1"/>
    <xf numFmtId="0" fontId="8" fillId="0" borderId="0" xfId="0" applyFont="1"/>
    <xf numFmtId="0" fontId="6" fillId="0" borderId="0" xfId="0" applyFont="1" applyAlignment="1">
      <alignment horizontal="right"/>
    </xf>
    <xf numFmtId="0" fontId="51" fillId="0" borderId="0" xfId="0" applyFont="1"/>
    <xf numFmtId="0" fontId="45" fillId="0" borderId="0" xfId="0" applyFont="1" applyFill="1" applyAlignment="1">
      <alignment vertical="center" wrapText="1"/>
    </xf>
    <xf numFmtId="0" fontId="0" fillId="0" borderId="0" xfId="0" applyFill="1" applyAlignment="1">
      <alignment vertical="center"/>
    </xf>
    <xf numFmtId="0" fontId="45" fillId="0" borderId="0" xfId="0" applyFont="1" applyFill="1"/>
    <xf numFmtId="0" fontId="45" fillId="0" borderId="0" xfId="0" applyFont="1" applyFill="1" applyAlignment="1">
      <alignment horizontal="left" indent="2"/>
    </xf>
    <xf numFmtId="37" fontId="45" fillId="0" borderId="0" xfId="0" applyNumberFormat="1" applyFont="1" applyFill="1"/>
    <xf numFmtId="10" fontId="6" fillId="0" borderId="0" xfId="0" applyNumberFormat="1" applyFont="1" applyFill="1"/>
    <xf numFmtId="9" fontId="12" fillId="0" borderId="6" xfId="0" applyNumberFormat="1" applyFont="1" applyBorder="1"/>
    <xf numFmtId="9" fontId="7" fillId="3" borderId="13" xfId="0" applyNumberFormat="1" applyFont="1" applyFill="1" applyBorder="1"/>
    <xf numFmtId="49" fontId="2" fillId="0" borderId="0" xfId="0" quotePrefix="1" applyNumberFormat="1" applyFont="1" applyFill="1" applyAlignment="1">
      <alignment horizontal="center"/>
    </xf>
    <xf numFmtId="37" fontId="12" fillId="0" borderId="7" xfId="0" applyNumberFormat="1" applyFont="1" applyBorder="1"/>
    <xf numFmtId="37" fontId="54" fillId="0" borderId="6" xfId="0" applyNumberFormat="1" applyFont="1" applyFill="1" applyBorder="1" applyAlignment="1" applyProtection="1">
      <alignment horizontal="right"/>
      <protection locked="0"/>
    </xf>
    <xf numFmtId="0" fontId="4" fillId="0" borderId="0" xfId="0" applyFont="1" applyFill="1" applyBorder="1"/>
    <xf numFmtId="0" fontId="2" fillId="0" borderId="0" xfId="0" applyFont="1" applyFill="1" applyBorder="1"/>
    <xf numFmtId="37" fontId="4" fillId="0" borderId="0" xfId="0" applyNumberFormat="1" applyFont="1" applyFill="1" applyBorder="1"/>
    <xf numFmtId="37" fontId="12" fillId="0" borderId="20" xfId="0" applyNumberFormat="1" applyFont="1" applyFill="1" applyBorder="1"/>
    <xf numFmtId="37" fontId="54" fillId="0" borderId="0" xfId="0" applyNumberFormat="1" applyFont="1" applyFill="1" applyBorder="1" applyAlignment="1">
      <alignment horizontal="right"/>
    </xf>
    <xf numFmtId="0" fontId="4" fillId="0" borderId="27" xfId="0" applyFont="1" applyFill="1" applyBorder="1" applyAlignment="1">
      <alignment horizontal="center"/>
    </xf>
    <xf numFmtId="0" fontId="4" fillId="0" borderId="28" xfId="0" applyFont="1" applyFill="1" applyBorder="1" applyAlignment="1">
      <alignment horizontal="center"/>
    </xf>
    <xf numFmtId="37" fontId="4" fillId="3" borderId="30" xfId="0" applyNumberFormat="1" applyFont="1" applyFill="1" applyBorder="1"/>
    <xf numFmtId="0" fontId="6" fillId="0" borderId="0" xfId="0" applyFont="1" applyFill="1" applyAlignment="1">
      <alignment vertical="top" wrapText="1"/>
    </xf>
    <xf numFmtId="0" fontId="2" fillId="0" borderId="0" xfId="0" applyFont="1" applyFill="1" applyAlignment="1">
      <alignment horizontal="left" vertical="center" wrapText="1"/>
    </xf>
    <xf numFmtId="0" fontId="6" fillId="0" borderId="0" xfId="0" applyFont="1" applyAlignment="1">
      <alignment vertical="top" wrapText="1"/>
    </xf>
    <xf numFmtId="0" fontId="0" fillId="0" borderId="0" xfId="0" applyAlignment="1">
      <alignment vertical="top" wrapText="1"/>
    </xf>
    <xf numFmtId="0" fontId="7" fillId="0" borderId="0" xfId="0" applyFont="1" applyAlignment="1">
      <alignment horizontal="right"/>
    </xf>
    <xf numFmtId="0" fontId="2" fillId="0" borderId="0" xfId="0" applyFont="1" applyAlignment="1">
      <alignment horizontal="left" vertical="center" wrapText="1"/>
    </xf>
    <xf numFmtId="0" fontId="6" fillId="0" borderId="0" xfId="0" applyFont="1" applyFill="1" applyAlignment="1">
      <alignment vertical="center" wrapText="1"/>
    </xf>
    <xf numFmtId="0" fontId="0" fillId="0" borderId="0" xfId="0" applyFill="1" applyAlignment="1">
      <alignment wrapText="1"/>
    </xf>
    <xf numFmtId="0" fontId="7" fillId="0" borderId="0" xfId="0" applyFont="1" applyFill="1" applyAlignment="1">
      <alignment vertical="top" wrapText="1"/>
    </xf>
    <xf numFmtId="0" fontId="0" fillId="0" borderId="0" xfId="0" applyFill="1" applyAlignment="1">
      <alignment vertical="top" wrapText="1"/>
    </xf>
    <xf numFmtId="0" fontId="6" fillId="0" borderId="0" xfId="0" applyFont="1" applyFill="1" applyAlignment="1">
      <alignment vertical="top" wrapText="1"/>
    </xf>
    <xf numFmtId="0" fontId="6" fillId="0" borderId="0" xfId="0" applyFont="1" applyAlignment="1">
      <alignment vertical="center" wrapText="1"/>
    </xf>
    <xf numFmtId="0" fontId="6" fillId="0" borderId="0" xfId="0" applyFont="1" applyAlignment="1">
      <alignment wrapText="1"/>
    </xf>
    <xf numFmtId="0" fontId="41" fillId="0" borderId="0" xfId="0" applyFont="1" applyFill="1" applyAlignment="1" applyProtection="1">
      <alignment horizontal="left" vertical="top" wrapText="1"/>
      <protection locked="0"/>
    </xf>
    <xf numFmtId="37" fontId="2" fillId="4" borderId="29" xfId="0" applyNumberFormat="1" applyFont="1" applyFill="1" applyBorder="1" applyAlignment="1">
      <alignment horizontal="center"/>
    </xf>
    <xf numFmtId="37" fontId="2" fillId="4" borderId="28" xfId="0" applyNumberFormat="1" applyFont="1" applyFill="1" applyBorder="1" applyAlignment="1">
      <alignment horizontal="center"/>
    </xf>
    <xf numFmtId="0" fontId="6" fillId="0" borderId="0" xfId="0" applyFont="1" applyAlignment="1">
      <alignment horizontal="left" vertical="top" wrapText="1"/>
    </xf>
    <xf numFmtId="0" fontId="3" fillId="0" borderId="0" xfId="0" applyFont="1" applyAlignment="1">
      <alignment horizontal="left" vertical="center" wrapText="1"/>
    </xf>
  </cellXfs>
  <cellStyles count="8">
    <cellStyle name="Comma [0] 2" xfId="7" xr:uid="{02A5A816-C649-4B86-93DB-94664D354FD9}"/>
    <cellStyle name="Comma 2" xfId="6" xr:uid="{40A91C0E-BFC8-491D-B199-7BA53ACC7019}"/>
    <cellStyle name="Currency [0] 2" xfId="5" xr:uid="{7840D688-9AFB-4F4B-B91A-0C80C2AF3DDF}"/>
    <cellStyle name="Currency 2" xfId="4" xr:uid="{1B723E98-ADC9-49CD-9949-67527585ED02}"/>
    <cellStyle name="Normal" xfId="0" builtinId="0"/>
    <cellStyle name="Normal 2" xfId="2" xr:uid="{37927131-8784-4458-A37A-5A79C1668F66}"/>
    <cellStyle name="Percent" xfId="1" builtinId="5"/>
    <cellStyle name="Percent 2" xfId="3" xr:uid="{D9336440-4140-4D27-ABD9-2BB5F915E8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January%202020\EBD%20X.X%20BARC%20X.X%20FY20%20Three%20Month%20NOV30%20Financials%20Executive%20Summary%20v1%20with%20DM%20no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WCOMM"/>
      <sheetName val="TOTALALA"/>
      <sheetName val="TOTALALABS"/>
      <sheetName val="GFBYDEPT"/>
      <sheetName val="DIVISION"/>
      <sheetName val="ROUNDTABLE"/>
    </sheetNames>
    <sheetDataSet>
      <sheetData sheetId="0"/>
      <sheetData sheetId="1">
        <row r="35">
          <cell r="C35">
            <v>116189</v>
          </cell>
        </row>
      </sheetData>
      <sheetData sheetId="2"/>
      <sheetData sheetId="3"/>
      <sheetData sheetId="4">
        <row r="2">
          <cell r="A2" t="str">
            <v xml:space="preserve">Statement of Revenues and Expenses </v>
          </cell>
        </row>
        <row r="9">
          <cell r="A9" t="str">
            <v>Net Revenue (Expenses)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6"/>
  <sheetViews>
    <sheetView tabSelected="1" zoomScale="60" zoomScaleNormal="60" workbookViewId="0"/>
  </sheetViews>
  <sheetFormatPr defaultColWidth="8.88671875" defaultRowHeight="14.4" x14ac:dyDescent="0.3"/>
  <cols>
    <col min="1" max="1" width="9.109375" style="77" customWidth="1"/>
    <col min="2" max="2" width="11.5546875" style="51" customWidth="1"/>
    <col min="3" max="3" width="13" style="51" customWidth="1"/>
    <col min="4" max="4" width="10" style="51" customWidth="1"/>
    <col min="5" max="10" width="8.88671875" style="51"/>
    <col min="11" max="11" width="16" style="51" customWidth="1"/>
    <col min="12" max="12" width="29.5546875" style="77" customWidth="1"/>
    <col min="13" max="16384" width="8.88671875" style="51"/>
  </cols>
  <sheetData>
    <row r="1" spans="1:20" ht="24.6" x14ac:dyDescent="0.4">
      <c r="A1" s="46"/>
      <c r="B1" s="47"/>
      <c r="C1" s="47"/>
      <c r="D1" s="48" t="s">
        <v>66</v>
      </c>
      <c r="E1" s="49" t="s">
        <v>45</v>
      </c>
      <c r="F1" s="49"/>
      <c r="G1" s="49"/>
      <c r="H1" s="49"/>
      <c r="I1" s="49"/>
      <c r="J1" s="49"/>
      <c r="K1" s="47"/>
      <c r="L1" s="206" t="s">
        <v>136</v>
      </c>
      <c r="M1" s="47"/>
    </row>
    <row r="2" spans="1:20" ht="21" x14ac:dyDescent="0.4">
      <c r="A2" s="46"/>
      <c r="B2" s="52"/>
      <c r="C2" s="52"/>
      <c r="D2" s="52"/>
      <c r="E2" s="52"/>
      <c r="F2" s="53"/>
      <c r="G2" s="53"/>
      <c r="H2" s="53"/>
      <c r="I2" s="53"/>
      <c r="J2" s="53"/>
      <c r="K2" s="53"/>
      <c r="L2" s="206" t="s">
        <v>137</v>
      </c>
      <c r="M2" s="47"/>
    </row>
    <row r="3" spans="1:20" ht="20.399999999999999" x14ac:dyDescent="0.35">
      <c r="A3" s="54"/>
      <c r="B3" s="55" t="s">
        <v>43</v>
      </c>
      <c r="C3" s="55"/>
      <c r="D3" s="55"/>
      <c r="E3" s="55"/>
      <c r="F3" s="55"/>
      <c r="G3" s="55"/>
      <c r="H3" s="55"/>
      <c r="I3" s="55"/>
      <c r="J3" s="56"/>
      <c r="K3" s="55"/>
      <c r="L3" s="57"/>
      <c r="M3" s="58"/>
    </row>
    <row r="4" spans="1:20" ht="21" thickBot="1" x14ac:dyDescent="0.4">
      <c r="A4" s="59"/>
      <c r="B4" s="80" t="s">
        <v>135</v>
      </c>
      <c r="C4" s="60"/>
      <c r="D4" s="60"/>
      <c r="E4" s="60"/>
      <c r="F4" s="60"/>
      <c r="G4" s="60"/>
      <c r="H4" s="60"/>
      <c r="I4" s="60"/>
      <c r="J4" s="61"/>
      <c r="K4" s="60"/>
      <c r="L4" s="62"/>
      <c r="M4" s="58"/>
    </row>
    <row r="5" spans="1:20" ht="20.399999999999999" x14ac:dyDescent="0.35">
      <c r="A5" s="54"/>
      <c r="B5" s="63"/>
      <c r="C5" s="55"/>
      <c r="D5" s="55"/>
      <c r="E5" s="55"/>
      <c r="F5" s="55"/>
      <c r="G5" s="55"/>
      <c r="H5" s="55"/>
      <c r="I5" s="55"/>
      <c r="J5" s="56"/>
      <c r="K5" s="55"/>
      <c r="L5" s="57"/>
      <c r="M5" s="58"/>
    </row>
    <row r="6" spans="1:20" ht="17.100000000000001" customHeight="1" x14ac:dyDescent="0.3">
      <c r="A6" s="46"/>
      <c r="B6" s="47"/>
      <c r="C6" s="47"/>
      <c r="D6" s="47"/>
      <c r="E6" s="47"/>
      <c r="F6" s="47"/>
      <c r="G6" s="47"/>
      <c r="H6" s="47"/>
      <c r="I6" s="47"/>
      <c r="J6" s="47"/>
      <c r="K6" s="47"/>
      <c r="L6" s="50" t="s">
        <v>28</v>
      </c>
      <c r="M6" s="47"/>
    </row>
    <row r="7" spans="1:20" ht="21" x14ac:dyDescent="0.4">
      <c r="A7" s="64" t="s">
        <v>2</v>
      </c>
      <c r="B7" s="52" t="s">
        <v>67</v>
      </c>
      <c r="C7" s="54"/>
      <c r="D7" s="54"/>
      <c r="E7" s="65"/>
      <c r="F7" s="65"/>
      <c r="G7" s="65"/>
      <c r="H7" s="65"/>
      <c r="I7" s="65"/>
      <c r="J7" s="65"/>
      <c r="K7" s="65"/>
      <c r="L7" s="46"/>
      <c r="M7" s="58"/>
      <c r="N7" s="66"/>
      <c r="O7" s="66"/>
      <c r="P7" s="66"/>
      <c r="Q7" s="66"/>
      <c r="R7" s="66"/>
      <c r="S7" s="66"/>
      <c r="T7" s="66"/>
    </row>
    <row r="8" spans="1:20" ht="20.399999999999999" x14ac:dyDescent="0.35">
      <c r="A8" s="67" t="s">
        <v>21</v>
      </c>
      <c r="B8" s="65" t="s">
        <v>20</v>
      </c>
      <c r="C8" s="54"/>
      <c r="D8" s="54"/>
      <c r="E8" s="65"/>
      <c r="F8" s="65"/>
      <c r="G8" s="58"/>
      <c r="H8" s="58"/>
      <c r="I8" s="58"/>
      <c r="J8" s="58"/>
      <c r="K8" s="58"/>
      <c r="L8" s="119" t="s">
        <v>75</v>
      </c>
      <c r="M8" s="58"/>
      <c r="N8" s="66"/>
      <c r="O8" s="66"/>
      <c r="P8"/>
      <c r="Q8"/>
      <c r="R8" s="66"/>
      <c r="S8" s="66"/>
      <c r="T8" s="66"/>
    </row>
    <row r="9" spans="1:20" ht="11.25" customHeight="1" x14ac:dyDescent="0.35">
      <c r="A9" s="68"/>
      <c r="B9" s="58"/>
      <c r="C9" s="57"/>
      <c r="D9" s="57"/>
      <c r="E9" s="58"/>
      <c r="F9" s="58"/>
      <c r="G9" s="58"/>
      <c r="H9" s="58"/>
      <c r="I9" s="58"/>
      <c r="J9" s="58"/>
      <c r="K9" s="58"/>
      <c r="L9" s="57"/>
      <c r="M9" s="58"/>
      <c r="N9" s="66"/>
      <c r="O9" s="66"/>
      <c r="P9"/>
      <c r="Q9"/>
      <c r="R9" s="66"/>
      <c r="S9" s="66"/>
      <c r="T9" s="66"/>
    </row>
    <row r="10" spans="1:20" ht="21" x14ac:dyDescent="0.4">
      <c r="A10" s="69" t="s">
        <v>1</v>
      </c>
      <c r="B10" s="52" t="s">
        <v>68</v>
      </c>
      <c r="C10" s="52"/>
      <c r="D10" s="65"/>
      <c r="E10" s="65"/>
      <c r="F10" s="65"/>
      <c r="G10" s="65"/>
      <c r="H10" s="65"/>
      <c r="I10" s="65"/>
      <c r="J10" s="58"/>
      <c r="K10" s="58"/>
      <c r="L10" s="57"/>
      <c r="M10" s="58"/>
      <c r="N10" s="66"/>
      <c r="O10" s="66"/>
      <c r="P10"/>
      <c r="Q10"/>
      <c r="R10" s="66"/>
      <c r="S10" s="66"/>
      <c r="T10" s="66"/>
    </row>
    <row r="11" spans="1:20" ht="20.399999999999999" x14ac:dyDescent="0.35">
      <c r="A11" s="70" t="s">
        <v>21</v>
      </c>
      <c r="B11" s="65" t="s">
        <v>69</v>
      </c>
      <c r="C11" s="65"/>
      <c r="D11" s="65"/>
      <c r="E11" s="65"/>
      <c r="F11" s="65"/>
      <c r="G11" s="65"/>
      <c r="H11" s="65"/>
      <c r="I11" s="65"/>
      <c r="J11" s="58"/>
      <c r="K11" s="58"/>
      <c r="L11" s="119" t="s">
        <v>76</v>
      </c>
      <c r="M11" s="58"/>
      <c r="N11" s="66"/>
      <c r="O11" s="66"/>
      <c r="P11" s="66"/>
      <c r="Q11" s="66"/>
      <c r="R11" s="66"/>
      <c r="S11" s="66"/>
      <c r="T11" s="66"/>
    </row>
    <row r="12" spans="1:20" ht="21" customHeight="1" x14ac:dyDescent="0.35">
      <c r="A12" s="70"/>
      <c r="B12" s="65"/>
      <c r="C12" s="65"/>
      <c r="D12" s="65"/>
      <c r="E12" s="65"/>
      <c r="F12" s="65"/>
      <c r="G12" s="65"/>
      <c r="H12" s="65"/>
      <c r="I12" s="65"/>
      <c r="J12" s="58"/>
      <c r="K12" s="58"/>
      <c r="L12" s="57"/>
      <c r="M12" s="58"/>
      <c r="N12" s="66"/>
      <c r="O12" s="66"/>
      <c r="P12" s="66"/>
      <c r="Q12" s="66"/>
      <c r="R12" s="66"/>
      <c r="S12" s="66"/>
      <c r="T12" s="66"/>
    </row>
    <row r="13" spans="1:20" ht="21" customHeight="1" x14ac:dyDescent="0.4">
      <c r="A13" s="69" t="s">
        <v>3</v>
      </c>
      <c r="B13" s="52" t="s">
        <v>73</v>
      </c>
      <c r="C13" s="65"/>
      <c r="D13" s="65"/>
      <c r="E13" s="65"/>
      <c r="F13" s="65"/>
      <c r="G13" s="65"/>
      <c r="H13" s="65"/>
      <c r="I13" s="65"/>
      <c r="J13" s="58"/>
      <c r="K13" s="58"/>
      <c r="L13" s="119" t="s">
        <v>154</v>
      </c>
      <c r="M13" s="58"/>
      <c r="N13" s="66"/>
      <c r="O13" s="66"/>
      <c r="P13" s="66"/>
      <c r="Q13" s="66"/>
      <c r="R13" s="66"/>
      <c r="S13" s="66"/>
      <c r="T13" s="66"/>
    </row>
    <row r="14" spans="1:20" ht="19.5" customHeight="1" x14ac:dyDescent="0.35">
      <c r="A14" s="70"/>
      <c r="C14" s="65"/>
      <c r="D14" s="65"/>
      <c r="E14" s="65"/>
      <c r="F14" s="65"/>
      <c r="G14" s="65"/>
      <c r="H14" s="65"/>
      <c r="I14" s="65"/>
      <c r="J14" s="58"/>
      <c r="K14" s="58"/>
      <c r="M14" s="58"/>
      <c r="N14" s="66"/>
      <c r="O14" s="66"/>
      <c r="P14" s="66"/>
      <c r="Q14" s="66"/>
      <c r="R14" s="66"/>
      <c r="S14" s="66"/>
      <c r="T14" s="66"/>
    </row>
    <row r="15" spans="1:20" ht="21" customHeight="1" x14ac:dyDescent="0.4">
      <c r="A15" s="69" t="s">
        <v>27</v>
      </c>
      <c r="B15" s="52" t="s">
        <v>103</v>
      </c>
      <c r="C15" s="65"/>
      <c r="D15" s="65"/>
      <c r="E15" s="65"/>
      <c r="F15" s="65"/>
      <c r="G15" s="65"/>
      <c r="H15" s="65"/>
      <c r="I15" s="65"/>
      <c r="J15" s="58"/>
      <c r="K15" s="58"/>
      <c r="L15" s="118">
        <v>6</v>
      </c>
      <c r="M15" s="58"/>
      <c r="N15" s="66"/>
      <c r="O15" s="66"/>
      <c r="P15" s="66"/>
      <c r="Q15" s="66"/>
      <c r="R15" s="66"/>
      <c r="S15" s="66"/>
      <c r="T15" s="66"/>
    </row>
    <row r="16" spans="1:20" ht="18.75" customHeight="1" x14ac:dyDescent="0.35">
      <c r="A16" s="70"/>
      <c r="B16" s="65"/>
      <c r="C16" s="55"/>
      <c r="D16" s="58"/>
      <c r="E16" s="58"/>
      <c r="F16" s="58"/>
      <c r="G16" s="58"/>
      <c r="H16" s="58"/>
      <c r="I16" s="58"/>
      <c r="J16" s="58"/>
      <c r="K16" s="58"/>
      <c r="L16" s="57"/>
      <c r="M16" s="58"/>
      <c r="N16" s="66"/>
      <c r="O16" s="66"/>
      <c r="P16" s="66"/>
      <c r="Q16" s="66"/>
      <c r="R16" s="66"/>
      <c r="S16" s="66"/>
      <c r="T16" s="66"/>
    </row>
    <row r="17" spans="1:20" ht="21" hidden="1" x14ac:dyDescent="0.4">
      <c r="A17" s="70"/>
      <c r="B17" s="52" t="s">
        <v>74</v>
      </c>
      <c r="C17" s="65"/>
      <c r="D17" s="65"/>
      <c r="E17" s="65"/>
      <c r="F17" s="65"/>
      <c r="G17" s="58"/>
      <c r="H17" s="58"/>
      <c r="I17" s="58"/>
      <c r="J17" s="58"/>
      <c r="K17" s="58"/>
      <c r="L17" s="72" t="s">
        <v>51</v>
      </c>
      <c r="M17" s="58"/>
      <c r="N17" s="66"/>
      <c r="O17" s="66"/>
      <c r="P17" s="66"/>
      <c r="Q17" s="66"/>
      <c r="R17" s="66"/>
      <c r="S17" s="66"/>
      <c r="T17" s="66"/>
    </row>
    <row r="18" spans="1:20" ht="20.399999999999999" hidden="1" x14ac:dyDescent="0.35">
      <c r="A18" s="57"/>
      <c r="B18" s="55"/>
      <c r="C18" s="65"/>
      <c r="D18" s="65"/>
      <c r="E18" s="65"/>
      <c r="F18" s="65"/>
      <c r="G18" s="58"/>
      <c r="H18" s="58"/>
      <c r="I18" s="58"/>
      <c r="J18" s="58"/>
      <c r="K18" s="58"/>
      <c r="L18" s="72"/>
      <c r="M18" s="58"/>
      <c r="N18" s="66"/>
      <c r="O18" s="66"/>
      <c r="P18" s="66"/>
      <c r="Q18" s="66"/>
      <c r="R18" s="66"/>
      <c r="S18" s="66"/>
      <c r="T18" s="66"/>
    </row>
    <row r="19" spans="1:20" ht="21" hidden="1" x14ac:dyDescent="0.4">
      <c r="A19" s="46"/>
      <c r="B19" s="65" t="s">
        <v>47</v>
      </c>
      <c r="C19" s="65"/>
      <c r="D19" s="65"/>
      <c r="E19" s="65"/>
      <c r="F19" s="73" t="s">
        <v>46</v>
      </c>
      <c r="G19" s="55"/>
      <c r="H19" s="55"/>
      <c r="I19" s="58"/>
      <c r="J19" s="58"/>
      <c r="K19" s="58"/>
      <c r="L19" s="57"/>
      <c r="M19" s="58"/>
      <c r="N19" s="66"/>
      <c r="O19" s="66"/>
      <c r="P19" s="66"/>
      <c r="Q19" s="66"/>
      <c r="R19" s="66"/>
      <c r="S19" s="66"/>
      <c r="T19" s="66"/>
    </row>
    <row r="20" spans="1:20" ht="21" x14ac:dyDescent="0.4">
      <c r="A20" s="69" t="s">
        <v>48</v>
      </c>
      <c r="B20" s="52" t="s">
        <v>70</v>
      </c>
      <c r="C20" s="65"/>
      <c r="D20" s="65"/>
      <c r="E20" s="65"/>
      <c r="F20" s="65"/>
      <c r="G20" s="65"/>
      <c r="H20" s="65"/>
      <c r="I20" s="65"/>
      <c r="J20" s="58"/>
      <c r="K20" s="58"/>
      <c r="L20" s="235" t="s">
        <v>153</v>
      </c>
      <c r="M20" s="58"/>
      <c r="N20" s="66"/>
      <c r="O20" s="66"/>
      <c r="P20" s="66"/>
      <c r="Q20" s="66"/>
      <c r="R20" s="66"/>
      <c r="S20" s="66"/>
      <c r="T20" s="66"/>
    </row>
    <row r="21" spans="1:20" ht="20.399999999999999" x14ac:dyDescent="0.35">
      <c r="A21" s="70" t="s">
        <v>21</v>
      </c>
      <c r="B21" s="71" t="s">
        <v>71</v>
      </c>
      <c r="C21" s="65"/>
      <c r="D21" s="65"/>
      <c r="E21" s="65"/>
      <c r="F21" s="65"/>
      <c r="G21" s="65"/>
      <c r="H21" s="65"/>
      <c r="I21" s="65"/>
      <c r="J21" s="58"/>
      <c r="K21" s="58"/>
      <c r="L21" s="57"/>
      <c r="M21" s="58"/>
      <c r="N21" s="66"/>
      <c r="O21" s="66"/>
      <c r="P21" s="66"/>
      <c r="Q21" s="66"/>
      <c r="R21" s="66"/>
      <c r="S21" s="66"/>
      <c r="T21" s="66"/>
    </row>
    <row r="22" spans="1:20" ht="20.399999999999999" x14ac:dyDescent="0.35">
      <c r="A22" s="70" t="s">
        <v>22</v>
      </c>
      <c r="B22" s="71" t="s">
        <v>104</v>
      </c>
      <c r="C22" s="65"/>
      <c r="D22" s="65"/>
      <c r="E22" s="65"/>
      <c r="F22" s="65"/>
      <c r="G22" s="65"/>
      <c r="H22" s="65"/>
      <c r="I22" s="65"/>
      <c r="J22" s="58"/>
      <c r="K22" s="58"/>
      <c r="L22" s="57"/>
      <c r="M22" s="47"/>
    </row>
    <row r="23" spans="1:20" ht="20.399999999999999" x14ac:dyDescent="0.35">
      <c r="A23" s="70" t="s">
        <v>49</v>
      </c>
      <c r="B23" s="71" t="s">
        <v>72</v>
      </c>
      <c r="C23" s="65"/>
      <c r="D23" s="65"/>
      <c r="E23" s="65"/>
      <c r="F23" s="65"/>
      <c r="G23" s="65"/>
      <c r="H23" s="65"/>
      <c r="I23" s="65"/>
      <c r="J23" s="58"/>
      <c r="K23" s="58"/>
      <c r="L23" s="57"/>
      <c r="M23" s="58"/>
      <c r="N23" s="66"/>
      <c r="O23" s="66"/>
      <c r="P23" s="66"/>
      <c r="Q23" s="66"/>
      <c r="R23" s="66"/>
      <c r="S23" s="66"/>
      <c r="T23" s="66"/>
    </row>
    <row r="24" spans="1:20" ht="20.399999999999999" x14ac:dyDescent="0.35">
      <c r="A24" s="70" t="s">
        <v>50</v>
      </c>
      <c r="B24" s="71" t="s">
        <v>77</v>
      </c>
      <c r="C24" s="65"/>
      <c r="D24" s="65"/>
      <c r="E24" s="65"/>
      <c r="F24" s="65"/>
      <c r="G24" s="65"/>
      <c r="H24" s="65"/>
      <c r="I24" s="65"/>
      <c r="J24" s="58"/>
      <c r="K24" s="58"/>
      <c r="L24" s="72"/>
      <c r="M24" s="66"/>
      <c r="N24" s="66"/>
      <c r="O24" s="66"/>
      <c r="P24" s="66"/>
      <c r="Q24" s="66"/>
      <c r="R24" s="66"/>
      <c r="S24" s="66"/>
      <c r="T24" s="66"/>
    </row>
    <row r="25" spans="1:20" ht="18" x14ac:dyDescent="0.35">
      <c r="A25" s="74"/>
      <c r="B25" s="66"/>
      <c r="C25" s="66"/>
      <c r="D25" s="66"/>
      <c r="E25" s="66"/>
      <c r="F25" s="66"/>
      <c r="G25" s="66"/>
      <c r="H25" s="66"/>
      <c r="I25" s="66"/>
      <c r="J25" s="66"/>
      <c r="K25" s="66"/>
      <c r="L25" s="74"/>
      <c r="M25" s="66"/>
      <c r="N25" s="66"/>
      <c r="O25" s="66"/>
      <c r="P25" s="66"/>
      <c r="Q25" s="66"/>
      <c r="R25" s="66"/>
      <c r="S25" s="66"/>
      <c r="T25" s="66"/>
    </row>
    <row r="26" spans="1:20" ht="18" x14ac:dyDescent="0.35">
      <c r="A26" s="74"/>
      <c r="B26" s="66"/>
      <c r="C26" s="66"/>
      <c r="D26" s="66"/>
      <c r="E26" s="66"/>
      <c r="F26" s="66"/>
      <c r="G26" s="66"/>
      <c r="H26" s="66"/>
      <c r="I26" s="66"/>
      <c r="J26" s="66"/>
      <c r="K26" s="66"/>
      <c r="L26" s="74"/>
      <c r="M26" s="66"/>
      <c r="N26" s="66"/>
      <c r="O26" s="66"/>
      <c r="P26" s="66"/>
      <c r="Q26" s="66"/>
      <c r="R26" s="66"/>
      <c r="S26" s="66"/>
      <c r="T26" s="66"/>
    </row>
    <row r="27" spans="1:20" ht="18" x14ac:dyDescent="0.35">
      <c r="A27" s="74"/>
      <c r="B27" s="66"/>
      <c r="C27" s="66"/>
      <c r="D27" s="66"/>
      <c r="E27" s="66"/>
      <c r="F27" s="66"/>
      <c r="G27" s="66"/>
      <c r="H27" s="66"/>
      <c r="I27" s="66"/>
      <c r="J27" s="66"/>
      <c r="K27" s="66"/>
      <c r="L27" s="74"/>
      <c r="M27" s="66"/>
      <c r="N27" s="66"/>
      <c r="O27" s="66"/>
      <c r="P27" s="66"/>
      <c r="Q27" s="66"/>
      <c r="R27" s="66"/>
      <c r="S27" s="66"/>
      <c r="T27" s="66"/>
    </row>
    <row r="28" spans="1:20" ht="18" x14ac:dyDescent="0.35">
      <c r="A28" s="74"/>
      <c r="B28" s="66"/>
      <c r="C28" s="66"/>
      <c r="D28" s="66"/>
      <c r="E28" s="66"/>
      <c r="F28" s="66"/>
      <c r="G28" s="66"/>
      <c r="H28" s="66"/>
      <c r="I28" s="66"/>
      <c r="J28" s="66"/>
      <c r="K28" s="66"/>
      <c r="L28" s="74"/>
      <c r="M28" s="66"/>
      <c r="N28" s="66"/>
      <c r="O28" s="66"/>
      <c r="P28" s="66"/>
      <c r="Q28" s="66"/>
      <c r="R28" s="66"/>
      <c r="S28" s="66"/>
      <c r="T28" s="66"/>
    </row>
    <row r="29" spans="1:20" ht="18" x14ac:dyDescent="0.35">
      <c r="A29" s="74"/>
      <c r="B29" s="66"/>
      <c r="C29" s="66"/>
      <c r="D29" s="66"/>
      <c r="E29" s="66"/>
      <c r="F29" s="66"/>
      <c r="G29" s="66"/>
      <c r="H29" s="66"/>
      <c r="I29" s="66"/>
      <c r="J29" s="66"/>
      <c r="K29" s="66"/>
      <c r="L29" s="74"/>
      <c r="M29" s="66"/>
      <c r="N29" s="66"/>
      <c r="O29" s="66"/>
      <c r="P29" s="66"/>
      <c r="Q29" s="66"/>
      <c r="R29" s="66"/>
      <c r="S29" s="66"/>
      <c r="T29" s="66"/>
    </row>
    <row r="30" spans="1:20" ht="18" x14ac:dyDescent="0.35">
      <c r="A30" s="74"/>
      <c r="B30" s="66"/>
      <c r="C30" s="66"/>
      <c r="D30" s="66"/>
      <c r="E30" s="66"/>
      <c r="F30" s="66"/>
      <c r="G30" s="66"/>
      <c r="H30" s="66"/>
      <c r="I30" s="66"/>
      <c r="J30" s="66"/>
      <c r="K30" s="66"/>
      <c r="L30" s="74"/>
      <c r="M30" s="66"/>
      <c r="N30" s="66"/>
      <c r="O30" s="66"/>
      <c r="P30" s="66"/>
      <c r="Q30" s="66"/>
      <c r="R30" s="66"/>
      <c r="S30" s="66"/>
      <c r="T30" s="66"/>
    </row>
    <row r="31" spans="1:20" ht="18" x14ac:dyDescent="0.35">
      <c r="A31" s="74"/>
      <c r="B31" s="66"/>
      <c r="C31" s="66"/>
      <c r="D31" s="66"/>
      <c r="E31" s="66"/>
      <c r="F31" s="66"/>
      <c r="G31" s="66"/>
      <c r="H31" s="66"/>
      <c r="I31" s="66"/>
      <c r="J31" s="66"/>
      <c r="K31" s="66"/>
      <c r="L31" s="74"/>
      <c r="M31" s="66"/>
      <c r="N31" s="66"/>
      <c r="O31" s="66"/>
      <c r="P31" s="66"/>
      <c r="Q31" s="66"/>
      <c r="R31" s="66"/>
      <c r="S31" s="66"/>
      <c r="T31" s="66"/>
    </row>
    <row r="32" spans="1:20" ht="18" x14ac:dyDescent="0.35">
      <c r="A32" s="74"/>
      <c r="B32" s="66"/>
      <c r="C32" s="66"/>
      <c r="D32" s="66"/>
      <c r="E32" s="66"/>
      <c r="F32" s="66"/>
      <c r="G32" s="66"/>
      <c r="H32" s="66"/>
      <c r="I32" s="66"/>
      <c r="J32" s="66"/>
      <c r="K32" s="66"/>
      <c r="L32" s="74"/>
      <c r="M32" s="66"/>
      <c r="N32" s="66"/>
      <c r="O32" s="66"/>
      <c r="P32" s="66"/>
      <c r="Q32" s="66"/>
      <c r="R32" s="66"/>
      <c r="S32" s="66"/>
      <c r="T32" s="66"/>
    </row>
    <row r="33" spans="1:20" ht="18" x14ac:dyDescent="0.35">
      <c r="A33" s="74"/>
      <c r="B33" s="66"/>
      <c r="C33" s="66"/>
      <c r="D33" s="66"/>
      <c r="E33" s="66"/>
      <c r="F33" s="66"/>
      <c r="G33" s="66"/>
      <c r="H33" s="66"/>
      <c r="I33" s="66"/>
      <c r="J33" s="66"/>
      <c r="K33" s="66"/>
      <c r="L33" s="74"/>
      <c r="M33" s="66"/>
      <c r="N33" s="66"/>
      <c r="O33" s="66"/>
      <c r="P33" s="66"/>
      <c r="Q33" s="66"/>
      <c r="R33" s="66"/>
      <c r="S33" s="66"/>
      <c r="T33" s="66"/>
    </row>
    <row r="34" spans="1:20" ht="18" x14ac:dyDescent="0.35">
      <c r="A34" s="74"/>
      <c r="B34" s="66"/>
      <c r="C34" s="66"/>
      <c r="D34" s="66"/>
      <c r="E34" s="66"/>
      <c r="F34" s="66"/>
      <c r="G34" s="66"/>
      <c r="H34" s="66"/>
      <c r="I34" s="66"/>
      <c r="J34" s="66"/>
      <c r="K34" s="66"/>
      <c r="L34" s="74"/>
      <c r="M34" s="66"/>
      <c r="N34" s="66"/>
      <c r="O34" s="66"/>
      <c r="P34" s="66"/>
      <c r="Q34" s="66"/>
      <c r="R34" s="66"/>
      <c r="S34" s="66"/>
      <c r="T34" s="66"/>
    </row>
    <row r="35" spans="1:20" ht="18" x14ac:dyDescent="0.35">
      <c r="A35" s="74"/>
      <c r="B35" s="66"/>
      <c r="C35" s="66"/>
      <c r="D35" s="66"/>
      <c r="E35" s="66"/>
      <c r="F35" s="66"/>
      <c r="G35" s="66"/>
      <c r="H35" s="66"/>
      <c r="I35" s="66"/>
      <c r="J35" s="66"/>
      <c r="K35" s="66"/>
      <c r="L35" s="74"/>
      <c r="M35" s="66"/>
      <c r="N35" s="66"/>
      <c r="O35" s="66"/>
      <c r="P35" s="66"/>
      <c r="Q35" s="66"/>
      <c r="R35" s="66"/>
      <c r="S35" s="66"/>
      <c r="T35" s="66"/>
    </row>
    <row r="36" spans="1:20" ht="18" x14ac:dyDescent="0.35">
      <c r="A36" s="74"/>
      <c r="B36" s="66"/>
      <c r="C36" s="66"/>
      <c r="D36" s="66"/>
      <c r="E36" s="66"/>
      <c r="F36" s="66"/>
      <c r="G36" s="66"/>
      <c r="H36" s="66"/>
      <c r="I36" s="66"/>
      <c r="J36" s="66"/>
      <c r="K36" s="66"/>
      <c r="L36" s="74"/>
      <c r="M36" s="66"/>
      <c r="N36" s="66"/>
      <c r="O36" s="66"/>
      <c r="P36" s="66"/>
      <c r="Q36" s="66"/>
      <c r="R36" s="66"/>
      <c r="S36" s="66"/>
      <c r="T36" s="66"/>
    </row>
    <row r="37" spans="1:20" ht="18" x14ac:dyDescent="0.35">
      <c r="A37" s="75"/>
      <c r="B37" s="66"/>
      <c r="C37" s="66"/>
      <c r="D37" s="66"/>
      <c r="E37" s="66"/>
      <c r="F37" s="66"/>
      <c r="G37" s="66"/>
      <c r="H37" s="66"/>
      <c r="I37" s="66"/>
      <c r="J37" s="66"/>
      <c r="K37" s="66"/>
      <c r="L37" s="74"/>
      <c r="M37" s="66"/>
      <c r="N37" s="66"/>
      <c r="O37" s="66"/>
      <c r="P37" s="66"/>
      <c r="Q37" s="66"/>
      <c r="R37" s="66"/>
      <c r="S37" s="66"/>
      <c r="T37" s="66"/>
    </row>
    <row r="38" spans="1:20" ht="18" x14ac:dyDescent="0.35">
      <c r="A38" s="75"/>
      <c r="B38" s="66"/>
      <c r="C38" s="76"/>
      <c r="D38" s="76"/>
      <c r="E38" s="76"/>
      <c r="F38" s="76"/>
      <c r="G38" s="76"/>
      <c r="H38" s="76"/>
      <c r="I38" s="76"/>
      <c r="J38" s="76"/>
      <c r="K38" s="76"/>
      <c r="L38" s="75"/>
      <c r="M38" s="66"/>
      <c r="N38" s="66"/>
      <c r="O38" s="66"/>
      <c r="P38" s="66"/>
      <c r="Q38" s="66"/>
      <c r="R38" s="66"/>
      <c r="S38" s="66"/>
      <c r="T38" s="66"/>
    </row>
    <row r="39" spans="1:20" ht="18" x14ac:dyDescent="0.35">
      <c r="A39" s="75"/>
      <c r="B39" s="66"/>
      <c r="C39" s="76"/>
      <c r="D39" s="76"/>
      <c r="E39" s="76"/>
      <c r="F39" s="76"/>
      <c r="G39" s="76"/>
      <c r="H39" s="76"/>
      <c r="I39" s="76"/>
      <c r="J39" s="76"/>
      <c r="K39" s="76"/>
      <c r="L39" s="75"/>
      <c r="M39" s="66"/>
      <c r="N39" s="66"/>
      <c r="O39" s="66"/>
      <c r="P39" s="66"/>
      <c r="Q39" s="66"/>
      <c r="R39" s="66"/>
      <c r="S39" s="66"/>
      <c r="T39" s="66"/>
    </row>
    <row r="40" spans="1:20" ht="15.6" x14ac:dyDescent="0.3">
      <c r="A40" s="75"/>
      <c r="B40" s="76"/>
      <c r="C40" s="76"/>
      <c r="D40" s="76"/>
      <c r="E40" s="76"/>
      <c r="F40" s="76"/>
      <c r="G40" s="76"/>
      <c r="H40" s="76"/>
      <c r="I40" s="76"/>
      <c r="J40" s="76"/>
      <c r="K40" s="76"/>
      <c r="L40" s="75"/>
      <c r="M40" s="76"/>
      <c r="N40" s="76"/>
      <c r="O40" s="76"/>
    </row>
    <row r="41" spans="1:20" ht="15.6" x14ac:dyDescent="0.3">
      <c r="A41" s="75"/>
      <c r="B41" s="76"/>
      <c r="C41" s="76"/>
      <c r="D41" s="76"/>
      <c r="E41" s="76"/>
      <c r="F41" s="76"/>
      <c r="G41" s="76"/>
      <c r="H41" s="76"/>
      <c r="I41" s="76"/>
      <c r="J41" s="76"/>
      <c r="K41" s="76"/>
      <c r="L41" s="75"/>
      <c r="M41" s="76"/>
      <c r="N41" s="76"/>
      <c r="O41" s="76"/>
    </row>
    <row r="42" spans="1:20" ht="15.6" x14ac:dyDescent="0.3">
      <c r="A42" s="75"/>
      <c r="B42" s="76"/>
      <c r="C42" s="76"/>
      <c r="D42" s="76"/>
      <c r="E42" s="76"/>
      <c r="F42" s="76"/>
      <c r="G42" s="76"/>
      <c r="H42" s="76"/>
      <c r="I42" s="76"/>
      <c r="J42" s="76"/>
      <c r="K42" s="76"/>
      <c r="L42" s="75"/>
      <c r="M42" s="76"/>
      <c r="N42" s="76"/>
      <c r="O42" s="76"/>
    </row>
    <row r="43" spans="1:20" ht="15.6" x14ac:dyDescent="0.3">
      <c r="A43" s="75"/>
      <c r="B43" s="76"/>
      <c r="C43" s="76"/>
      <c r="D43" s="76"/>
      <c r="E43" s="76"/>
      <c r="F43" s="76"/>
      <c r="G43" s="76"/>
      <c r="H43" s="76"/>
      <c r="I43" s="76"/>
      <c r="J43" s="76"/>
      <c r="K43" s="76"/>
      <c r="L43" s="75"/>
      <c r="M43" s="76"/>
      <c r="N43" s="76"/>
      <c r="O43" s="76"/>
    </row>
    <row r="44" spans="1:20" ht="15.6" x14ac:dyDescent="0.3">
      <c r="A44" s="75"/>
      <c r="B44" s="76"/>
      <c r="C44" s="76"/>
      <c r="D44" s="76"/>
      <c r="E44" s="76"/>
      <c r="F44" s="76"/>
      <c r="G44" s="76"/>
      <c r="H44" s="76"/>
      <c r="I44" s="76"/>
      <c r="J44" s="76"/>
      <c r="K44" s="76"/>
      <c r="L44" s="75"/>
      <c r="M44" s="76"/>
      <c r="N44" s="76"/>
      <c r="O44" s="76"/>
    </row>
    <row r="45" spans="1:20" ht="15.6" x14ac:dyDescent="0.3">
      <c r="A45" s="75"/>
      <c r="B45" s="76"/>
      <c r="C45" s="76"/>
      <c r="D45" s="76"/>
      <c r="E45" s="76"/>
      <c r="F45" s="76"/>
      <c r="G45" s="76"/>
      <c r="H45" s="76"/>
      <c r="I45" s="76"/>
      <c r="J45" s="76"/>
      <c r="K45" s="76"/>
      <c r="L45" s="75"/>
      <c r="M45" s="76"/>
      <c r="N45" s="76"/>
      <c r="O45" s="76"/>
    </row>
    <row r="46" spans="1:20" ht="15.6" x14ac:dyDescent="0.3">
      <c r="A46" s="75"/>
      <c r="B46" s="76"/>
      <c r="C46" s="76"/>
      <c r="D46" s="76"/>
      <c r="E46" s="76"/>
      <c r="F46" s="76"/>
      <c r="G46" s="76"/>
      <c r="H46" s="76"/>
      <c r="I46" s="76"/>
      <c r="J46" s="76"/>
      <c r="K46" s="76"/>
      <c r="L46" s="75"/>
      <c r="M46" s="76"/>
      <c r="N46" s="76"/>
      <c r="O46" s="76"/>
    </row>
    <row r="47" spans="1:20" ht="15.6" x14ac:dyDescent="0.3">
      <c r="A47" s="75"/>
      <c r="B47" s="76"/>
      <c r="C47" s="76"/>
      <c r="D47" s="76"/>
      <c r="E47" s="76"/>
      <c r="F47" s="76"/>
      <c r="G47" s="76"/>
      <c r="H47" s="76"/>
      <c r="I47" s="76"/>
      <c r="J47" s="76"/>
      <c r="K47" s="76"/>
      <c r="L47" s="75"/>
      <c r="M47" s="76"/>
      <c r="N47" s="76"/>
      <c r="O47" s="76"/>
    </row>
    <row r="48" spans="1:20" ht="15.6" x14ac:dyDescent="0.3">
      <c r="A48" s="75"/>
      <c r="B48" s="76"/>
      <c r="C48" s="76"/>
      <c r="D48" s="76"/>
      <c r="E48" s="76"/>
      <c r="F48" s="76"/>
      <c r="G48" s="76"/>
      <c r="H48" s="76"/>
      <c r="I48" s="76"/>
      <c r="J48" s="76"/>
      <c r="K48" s="76"/>
      <c r="L48" s="75"/>
      <c r="M48" s="76"/>
      <c r="N48" s="76"/>
      <c r="O48" s="76"/>
    </row>
    <row r="49" spans="1:15" ht="15.6" x14ac:dyDescent="0.3">
      <c r="A49" s="75"/>
      <c r="B49" s="76"/>
      <c r="C49" s="76"/>
      <c r="D49" s="76"/>
      <c r="E49" s="76"/>
      <c r="F49" s="76"/>
      <c r="G49" s="76"/>
      <c r="H49" s="76"/>
      <c r="I49" s="76"/>
      <c r="J49" s="76"/>
      <c r="K49" s="76"/>
      <c r="L49" s="75"/>
      <c r="M49" s="76"/>
      <c r="N49" s="76"/>
      <c r="O49" s="76"/>
    </row>
    <row r="50" spans="1:15" ht="15.6" x14ac:dyDescent="0.3">
      <c r="A50" s="75"/>
      <c r="B50" s="76"/>
      <c r="C50" s="76"/>
      <c r="D50" s="76"/>
      <c r="E50" s="76"/>
      <c r="F50" s="76"/>
      <c r="G50" s="76"/>
      <c r="H50" s="76"/>
      <c r="I50" s="76"/>
      <c r="J50" s="76"/>
      <c r="K50" s="76"/>
      <c r="L50" s="75"/>
      <c r="M50" s="76"/>
      <c r="N50" s="76"/>
      <c r="O50" s="76"/>
    </row>
    <row r="51" spans="1:15" ht="15.6" x14ac:dyDescent="0.3">
      <c r="A51" s="75"/>
      <c r="B51" s="76"/>
      <c r="C51" s="76"/>
      <c r="D51" s="76"/>
      <c r="E51" s="76"/>
      <c r="F51" s="76"/>
      <c r="G51" s="76"/>
      <c r="H51" s="76"/>
      <c r="I51" s="76"/>
      <c r="J51" s="76"/>
      <c r="K51" s="76"/>
      <c r="L51" s="75"/>
      <c r="M51" s="76"/>
      <c r="N51" s="76"/>
      <c r="O51" s="76"/>
    </row>
    <row r="52" spans="1:15" ht="15.6" x14ac:dyDescent="0.3">
      <c r="A52" s="75"/>
      <c r="B52" s="76"/>
      <c r="C52" s="76"/>
      <c r="D52" s="76"/>
      <c r="E52" s="76"/>
      <c r="F52" s="76"/>
      <c r="G52" s="76"/>
      <c r="H52" s="76"/>
      <c r="I52" s="76"/>
      <c r="J52" s="76"/>
      <c r="K52" s="76"/>
      <c r="L52" s="75"/>
      <c r="M52" s="76"/>
      <c r="N52" s="76"/>
      <c r="O52" s="76"/>
    </row>
    <row r="53" spans="1:15" ht="15.6" x14ac:dyDescent="0.3">
      <c r="A53" s="75"/>
      <c r="B53" s="76"/>
      <c r="C53" s="76"/>
      <c r="D53" s="76"/>
      <c r="E53" s="76"/>
      <c r="F53" s="76"/>
      <c r="G53" s="76"/>
      <c r="H53" s="76"/>
      <c r="I53" s="76"/>
      <c r="J53" s="76"/>
      <c r="K53" s="76"/>
      <c r="L53" s="75"/>
      <c r="M53" s="76"/>
      <c r="N53" s="76"/>
      <c r="O53" s="76"/>
    </row>
    <row r="54" spans="1:15" ht="15.6" x14ac:dyDescent="0.3">
      <c r="A54" s="75"/>
      <c r="B54" s="76"/>
      <c r="C54" s="76"/>
      <c r="D54" s="76"/>
      <c r="E54" s="76"/>
      <c r="F54" s="76"/>
      <c r="G54" s="76"/>
      <c r="H54" s="76"/>
      <c r="I54" s="76"/>
      <c r="J54" s="76"/>
      <c r="K54" s="76"/>
      <c r="L54" s="75"/>
      <c r="M54" s="76"/>
      <c r="N54" s="76"/>
      <c r="O54" s="76"/>
    </row>
    <row r="55" spans="1:15" ht="15.6" x14ac:dyDescent="0.3">
      <c r="A55" s="75"/>
      <c r="B55" s="76"/>
      <c r="C55" s="76"/>
      <c r="D55" s="76"/>
      <c r="E55" s="76"/>
      <c r="F55" s="76"/>
      <c r="G55" s="76"/>
      <c r="H55" s="76"/>
      <c r="I55" s="76"/>
      <c r="J55" s="76"/>
      <c r="K55" s="76"/>
      <c r="L55" s="75"/>
      <c r="M55" s="76"/>
      <c r="N55" s="76"/>
      <c r="O55" s="76"/>
    </row>
    <row r="56" spans="1:15" ht="15.6" x14ac:dyDescent="0.3">
      <c r="A56" s="75"/>
      <c r="B56" s="76"/>
      <c r="C56" s="76"/>
      <c r="D56" s="76"/>
      <c r="E56" s="76"/>
      <c r="F56" s="76"/>
      <c r="G56" s="76"/>
      <c r="H56" s="76"/>
      <c r="I56" s="76"/>
      <c r="J56" s="76"/>
      <c r="K56" s="76"/>
      <c r="L56" s="75"/>
      <c r="M56" s="76"/>
      <c r="N56" s="76"/>
      <c r="O56" s="76"/>
    </row>
    <row r="57" spans="1:15" ht="15.6" x14ac:dyDescent="0.3">
      <c r="A57" s="75"/>
      <c r="B57" s="76"/>
      <c r="C57" s="76"/>
      <c r="D57" s="76"/>
      <c r="E57" s="76"/>
      <c r="F57" s="76"/>
      <c r="G57" s="76"/>
      <c r="H57" s="76"/>
      <c r="I57" s="76"/>
      <c r="J57" s="76"/>
      <c r="K57" s="76"/>
      <c r="L57" s="75"/>
      <c r="M57" s="76"/>
      <c r="N57" s="76"/>
      <c r="O57" s="76"/>
    </row>
    <row r="58" spans="1:15" ht="15.6" x14ac:dyDescent="0.3">
      <c r="A58" s="75"/>
      <c r="B58" s="76"/>
      <c r="C58" s="76"/>
      <c r="D58" s="76"/>
      <c r="E58" s="76"/>
      <c r="F58" s="76"/>
      <c r="G58" s="76"/>
      <c r="H58" s="76"/>
      <c r="I58" s="76"/>
      <c r="J58" s="76"/>
      <c r="K58" s="76"/>
      <c r="L58" s="75"/>
      <c r="M58" s="76"/>
      <c r="N58" s="76"/>
      <c r="O58" s="76"/>
    </row>
    <row r="59" spans="1:15" ht="15.6" x14ac:dyDescent="0.3">
      <c r="A59" s="75"/>
      <c r="B59" s="76"/>
      <c r="C59" s="76"/>
      <c r="D59" s="76"/>
      <c r="E59" s="76"/>
      <c r="F59" s="76"/>
      <c r="G59" s="76"/>
      <c r="H59" s="76"/>
      <c r="I59" s="76"/>
      <c r="J59" s="76"/>
      <c r="K59" s="76"/>
      <c r="L59" s="75"/>
      <c r="M59" s="76"/>
      <c r="N59" s="76"/>
      <c r="O59" s="76"/>
    </row>
    <row r="60" spans="1:15" ht="15.6" x14ac:dyDescent="0.3">
      <c r="A60" s="75"/>
      <c r="B60" s="76"/>
      <c r="C60" s="76"/>
      <c r="D60" s="76"/>
      <c r="E60" s="76"/>
      <c r="F60" s="76"/>
      <c r="G60" s="76"/>
      <c r="H60" s="76"/>
      <c r="I60" s="76"/>
      <c r="J60" s="76"/>
      <c r="K60" s="76"/>
      <c r="L60" s="75"/>
      <c r="M60" s="76"/>
      <c r="N60" s="76"/>
      <c r="O60" s="76"/>
    </row>
    <row r="61" spans="1:15" ht="15.6" x14ac:dyDescent="0.3">
      <c r="A61" s="75"/>
      <c r="B61" s="76"/>
      <c r="C61" s="76"/>
      <c r="D61" s="76"/>
      <c r="E61" s="76"/>
      <c r="F61" s="76"/>
      <c r="G61" s="76"/>
      <c r="H61" s="76"/>
      <c r="I61" s="76"/>
      <c r="J61" s="76"/>
      <c r="K61" s="76"/>
      <c r="L61" s="75"/>
      <c r="M61" s="76"/>
      <c r="N61" s="76"/>
      <c r="O61" s="76"/>
    </row>
    <row r="62" spans="1:15" ht="15.6" x14ac:dyDescent="0.3">
      <c r="A62" s="75"/>
      <c r="B62" s="76"/>
      <c r="C62" s="76"/>
      <c r="D62" s="76"/>
      <c r="E62" s="76"/>
      <c r="F62" s="76"/>
      <c r="G62" s="76"/>
      <c r="H62" s="76"/>
      <c r="I62" s="76"/>
      <c r="J62" s="76"/>
      <c r="K62" s="76"/>
      <c r="L62" s="75"/>
      <c r="M62" s="76"/>
      <c r="N62" s="76"/>
      <c r="O62" s="76"/>
    </row>
    <row r="63" spans="1:15" ht="15.6" x14ac:dyDescent="0.3">
      <c r="A63" s="75"/>
      <c r="B63" s="76"/>
      <c r="C63" s="76"/>
      <c r="D63" s="76"/>
      <c r="E63" s="76"/>
      <c r="F63" s="76"/>
      <c r="G63" s="76"/>
      <c r="H63" s="76"/>
      <c r="I63" s="76"/>
      <c r="J63" s="76"/>
      <c r="K63" s="76"/>
      <c r="L63" s="75"/>
      <c r="M63" s="76"/>
      <c r="N63" s="76"/>
      <c r="O63" s="76"/>
    </row>
    <row r="64" spans="1:15" ht="15.6" x14ac:dyDescent="0.3">
      <c r="A64" s="75"/>
      <c r="B64" s="76"/>
      <c r="C64" s="76"/>
      <c r="D64" s="76"/>
      <c r="E64" s="76"/>
      <c r="F64" s="76"/>
      <c r="G64" s="76"/>
      <c r="H64" s="76"/>
      <c r="I64" s="76"/>
      <c r="J64" s="76"/>
      <c r="K64" s="76"/>
      <c r="L64" s="75"/>
      <c r="M64" s="76"/>
      <c r="N64" s="76"/>
      <c r="O64" s="76"/>
    </row>
    <row r="65" spans="1:15" ht="15.6" x14ac:dyDescent="0.3">
      <c r="A65" s="75"/>
      <c r="B65" s="76"/>
      <c r="C65" s="76"/>
      <c r="D65" s="76"/>
      <c r="E65" s="76"/>
      <c r="F65" s="76"/>
      <c r="G65" s="76"/>
      <c r="H65" s="76"/>
      <c r="I65" s="76"/>
      <c r="J65" s="76"/>
      <c r="K65" s="76"/>
      <c r="L65" s="75"/>
      <c r="M65" s="76"/>
      <c r="N65" s="76"/>
      <c r="O65" s="76"/>
    </row>
    <row r="66" spans="1:15" ht="15.6" x14ac:dyDescent="0.3">
      <c r="A66" s="75"/>
      <c r="B66" s="76"/>
      <c r="C66" s="76"/>
      <c r="D66" s="76"/>
      <c r="E66" s="76"/>
      <c r="F66" s="76"/>
      <c r="G66" s="76"/>
      <c r="H66" s="76"/>
      <c r="I66" s="76"/>
      <c r="J66" s="76"/>
      <c r="K66" s="76"/>
      <c r="L66" s="75"/>
      <c r="M66" s="76"/>
      <c r="N66" s="76"/>
      <c r="O66" s="76"/>
    </row>
    <row r="67" spans="1:15" ht="15.6" x14ac:dyDescent="0.3">
      <c r="A67" s="75"/>
      <c r="B67" s="76"/>
      <c r="C67" s="76"/>
      <c r="D67" s="76"/>
      <c r="E67" s="76"/>
      <c r="F67" s="76"/>
      <c r="G67" s="76"/>
      <c r="H67" s="76"/>
      <c r="I67" s="76"/>
      <c r="J67" s="76"/>
      <c r="K67" s="76"/>
      <c r="L67" s="75"/>
      <c r="M67" s="76"/>
      <c r="N67" s="76"/>
      <c r="O67" s="76"/>
    </row>
    <row r="68" spans="1:15" ht="15.6" x14ac:dyDescent="0.3">
      <c r="A68" s="75"/>
      <c r="B68" s="76"/>
      <c r="C68" s="76"/>
      <c r="D68" s="76"/>
      <c r="E68" s="76"/>
      <c r="F68" s="76"/>
      <c r="G68" s="76"/>
      <c r="H68" s="76"/>
      <c r="I68" s="76"/>
      <c r="J68" s="76"/>
      <c r="K68" s="76"/>
      <c r="L68" s="75"/>
      <c r="M68" s="76"/>
      <c r="N68" s="76"/>
      <c r="O68" s="76"/>
    </row>
    <row r="69" spans="1:15" ht="15.6" x14ac:dyDescent="0.3">
      <c r="A69" s="75"/>
      <c r="B69" s="76"/>
      <c r="C69" s="76"/>
      <c r="D69" s="76"/>
      <c r="E69" s="76"/>
      <c r="F69" s="76"/>
      <c r="G69" s="76"/>
      <c r="H69" s="76"/>
      <c r="I69" s="76"/>
      <c r="J69" s="76"/>
      <c r="K69" s="76"/>
      <c r="L69" s="75"/>
      <c r="M69" s="76"/>
      <c r="N69" s="76"/>
      <c r="O69" s="76"/>
    </row>
    <row r="70" spans="1:15" ht="15.6" x14ac:dyDescent="0.3">
      <c r="A70" s="75"/>
      <c r="B70" s="76"/>
      <c r="C70" s="76"/>
      <c r="D70" s="76"/>
      <c r="E70" s="76"/>
      <c r="F70" s="76"/>
      <c r="G70" s="76"/>
      <c r="H70" s="76"/>
      <c r="I70" s="76"/>
      <c r="J70" s="76"/>
      <c r="K70" s="76"/>
      <c r="L70" s="75"/>
      <c r="M70" s="76"/>
      <c r="N70" s="76"/>
      <c r="O70" s="76"/>
    </row>
    <row r="71" spans="1:15" ht="15.6" x14ac:dyDescent="0.3">
      <c r="A71" s="75"/>
      <c r="B71" s="76"/>
      <c r="C71" s="76"/>
      <c r="D71" s="76"/>
      <c r="E71" s="76"/>
      <c r="F71" s="76"/>
      <c r="G71" s="76"/>
      <c r="H71" s="76"/>
      <c r="I71" s="76"/>
      <c r="J71" s="76"/>
      <c r="K71" s="76"/>
      <c r="L71" s="75"/>
      <c r="M71" s="76"/>
      <c r="N71" s="76"/>
      <c r="O71" s="76"/>
    </row>
    <row r="72" spans="1:15" ht="15.6" x14ac:dyDescent="0.3">
      <c r="A72" s="75"/>
      <c r="B72" s="76"/>
      <c r="C72" s="76"/>
      <c r="D72" s="76"/>
      <c r="E72" s="76"/>
      <c r="F72" s="76"/>
      <c r="G72" s="76"/>
      <c r="H72" s="76"/>
      <c r="I72" s="76"/>
      <c r="J72" s="76"/>
      <c r="K72" s="76"/>
      <c r="L72" s="75"/>
      <c r="M72" s="76"/>
      <c r="N72" s="76"/>
      <c r="O72" s="76"/>
    </row>
    <row r="73" spans="1:15" ht="15.6" x14ac:dyDescent="0.3">
      <c r="A73" s="75"/>
      <c r="B73" s="76"/>
      <c r="C73" s="76"/>
      <c r="D73" s="76"/>
      <c r="E73" s="76"/>
      <c r="F73" s="76"/>
      <c r="G73" s="76"/>
      <c r="H73" s="76"/>
      <c r="I73" s="76"/>
      <c r="J73" s="76"/>
      <c r="K73" s="76"/>
      <c r="L73" s="75"/>
      <c r="M73" s="76"/>
      <c r="N73" s="76"/>
      <c r="O73" s="76"/>
    </row>
    <row r="74" spans="1:15" ht="15.6" x14ac:dyDescent="0.3">
      <c r="A74" s="75"/>
      <c r="B74" s="76"/>
      <c r="C74" s="76"/>
      <c r="D74" s="76"/>
      <c r="E74" s="76"/>
      <c r="F74" s="76"/>
      <c r="G74" s="76"/>
      <c r="H74" s="76"/>
      <c r="I74" s="76"/>
      <c r="J74" s="76"/>
      <c r="K74" s="76"/>
      <c r="L74" s="75"/>
      <c r="M74" s="76"/>
      <c r="N74" s="76"/>
      <c r="O74" s="76"/>
    </row>
    <row r="75" spans="1:15" ht="15.6" x14ac:dyDescent="0.3">
      <c r="A75" s="75"/>
      <c r="B75" s="76"/>
      <c r="C75" s="76"/>
      <c r="D75" s="76"/>
      <c r="E75" s="76"/>
      <c r="F75" s="76"/>
      <c r="G75" s="76"/>
      <c r="H75" s="76"/>
      <c r="I75" s="76"/>
      <c r="J75" s="76"/>
      <c r="K75" s="76"/>
      <c r="L75" s="75"/>
      <c r="M75" s="76"/>
      <c r="N75" s="76"/>
      <c r="O75" s="76"/>
    </row>
    <row r="76" spans="1:15" ht="15.6" x14ac:dyDescent="0.3">
      <c r="A76" s="75"/>
      <c r="B76" s="76"/>
      <c r="C76" s="76"/>
      <c r="D76" s="76"/>
      <c r="E76" s="76"/>
      <c r="F76" s="76"/>
      <c r="G76" s="76"/>
      <c r="H76" s="76"/>
      <c r="I76" s="76"/>
      <c r="J76" s="76"/>
      <c r="K76" s="76"/>
      <c r="L76" s="75"/>
      <c r="M76" s="76"/>
      <c r="N76" s="76"/>
      <c r="O76" s="76"/>
    </row>
    <row r="77" spans="1:15" ht="15.6" x14ac:dyDescent="0.3">
      <c r="A77" s="75"/>
      <c r="B77" s="76"/>
      <c r="C77" s="76"/>
      <c r="D77" s="76"/>
      <c r="E77" s="76"/>
      <c r="F77" s="76"/>
      <c r="G77" s="76"/>
      <c r="H77" s="76"/>
      <c r="I77" s="76"/>
      <c r="J77" s="76"/>
      <c r="K77" s="76"/>
      <c r="L77" s="75"/>
      <c r="M77" s="76"/>
      <c r="N77" s="76"/>
      <c r="O77" s="76"/>
    </row>
    <row r="78" spans="1:15" ht="15.6" x14ac:dyDescent="0.3">
      <c r="A78" s="75"/>
      <c r="B78" s="76"/>
      <c r="C78" s="76"/>
      <c r="D78" s="76"/>
      <c r="E78" s="76"/>
      <c r="F78" s="76"/>
      <c r="G78" s="76"/>
      <c r="H78" s="76"/>
      <c r="I78" s="76"/>
      <c r="J78" s="76"/>
      <c r="K78" s="76"/>
      <c r="L78" s="75"/>
      <c r="M78" s="76"/>
      <c r="N78" s="76"/>
      <c r="O78" s="76"/>
    </row>
    <row r="79" spans="1:15" ht="15.6" x14ac:dyDescent="0.3">
      <c r="A79" s="75"/>
      <c r="B79" s="76"/>
      <c r="C79" s="76"/>
      <c r="D79" s="76"/>
      <c r="E79" s="76"/>
      <c r="F79" s="76"/>
      <c r="G79" s="76"/>
      <c r="H79" s="76"/>
      <c r="I79" s="76"/>
      <c r="J79" s="76"/>
      <c r="K79" s="76"/>
      <c r="L79" s="75"/>
      <c r="M79" s="76"/>
      <c r="N79" s="76"/>
      <c r="O79" s="76"/>
    </row>
    <row r="80" spans="1:15" ht="15.6" x14ac:dyDescent="0.3">
      <c r="A80" s="75"/>
      <c r="B80" s="76"/>
      <c r="C80" s="76"/>
      <c r="D80" s="76"/>
      <c r="E80" s="76"/>
      <c r="F80" s="76"/>
      <c r="G80" s="76"/>
      <c r="H80" s="76"/>
      <c r="I80" s="76"/>
      <c r="J80" s="76"/>
      <c r="K80" s="76"/>
      <c r="L80" s="75"/>
      <c r="M80" s="76"/>
      <c r="N80" s="76"/>
      <c r="O80" s="76"/>
    </row>
    <row r="81" spans="1:15" ht="15.6" x14ac:dyDescent="0.3">
      <c r="A81" s="75"/>
      <c r="B81" s="76"/>
      <c r="C81" s="76"/>
      <c r="D81" s="76"/>
      <c r="E81" s="76"/>
      <c r="F81" s="76"/>
      <c r="G81" s="76"/>
      <c r="H81" s="76"/>
      <c r="I81" s="76"/>
      <c r="J81" s="76"/>
      <c r="K81" s="76"/>
      <c r="L81" s="75"/>
      <c r="M81" s="76"/>
      <c r="N81" s="76"/>
      <c r="O81" s="76"/>
    </row>
    <row r="82" spans="1:15" ht="15.6" x14ac:dyDescent="0.3">
      <c r="A82" s="75"/>
      <c r="B82" s="76"/>
      <c r="C82" s="76"/>
      <c r="D82" s="76"/>
      <c r="E82" s="76"/>
      <c r="F82" s="76"/>
      <c r="G82" s="76"/>
      <c r="H82" s="76"/>
      <c r="I82" s="76"/>
      <c r="J82" s="76"/>
      <c r="K82" s="76"/>
      <c r="L82" s="75"/>
      <c r="M82" s="76"/>
      <c r="N82" s="76"/>
      <c r="O82" s="76"/>
    </row>
    <row r="83" spans="1:15" ht="15.6" x14ac:dyDescent="0.3">
      <c r="A83" s="75"/>
      <c r="B83" s="76"/>
      <c r="C83" s="76"/>
      <c r="D83" s="76"/>
      <c r="E83" s="76"/>
      <c r="F83" s="76"/>
      <c r="G83" s="76"/>
      <c r="H83" s="76"/>
      <c r="I83" s="76"/>
      <c r="J83" s="76"/>
      <c r="K83" s="76"/>
      <c r="L83" s="75"/>
      <c r="M83" s="76"/>
      <c r="N83" s="76"/>
      <c r="O83" s="76"/>
    </row>
    <row r="84" spans="1:15" ht="15.6" x14ac:dyDescent="0.3">
      <c r="B84" s="76"/>
      <c r="C84" s="76"/>
      <c r="D84" s="76"/>
      <c r="E84" s="76"/>
      <c r="F84" s="76"/>
      <c r="G84" s="76"/>
      <c r="H84" s="76"/>
      <c r="I84" s="76"/>
      <c r="J84" s="76"/>
      <c r="K84" s="76"/>
      <c r="L84" s="75"/>
      <c r="M84" s="76"/>
      <c r="N84" s="76"/>
      <c r="O84" s="76"/>
    </row>
    <row r="85" spans="1:15" ht="15.6" x14ac:dyDescent="0.3">
      <c r="B85" s="76"/>
      <c r="M85" s="76"/>
      <c r="N85" s="76"/>
      <c r="O85" s="76"/>
    </row>
    <row r="86" spans="1:15" ht="15.6" x14ac:dyDescent="0.3">
      <c r="B86" s="76"/>
      <c r="M86" s="76"/>
      <c r="N86" s="76"/>
      <c r="O86" s="76"/>
    </row>
  </sheetData>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94"/>
  <sheetViews>
    <sheetView zoomScale="50" zoomScaleNormal="50" workbookViewId="0"/>
  </sheetViews>
  <sheetFormatPr defaultRowHeight="14.4" x14ac:dyDescent="0.3"/>
  <cols>
    <col min="1" max="1" width="27.44140625" customWidth="1"/>
    <col min="2" max="2" width="17.109375" customWidth="1"/>
    <col min="3" max="3" width="27" bestFit="1" customWidth="1"/>
    <col min="4" max="4" width="29.5546875" customWidth="1"/>
    <col min="5" max="6" width="27" bestFit="1" customWidth="1"/>
    <col min="7" max="7" width="26.44140625" customWidth="1"/>
    <col min="8" max="9" width="28.5546875" customWidth="1"/>
    <col min="10" max="10" width="18" customWidth="1"/>
    <col min="11" max="12" width="18.5546875" customWidth="1"/>
    <col min="13" max="13" width="18.109375" customWidth="1"/>
  </cols>
  <sheetData>
    <row r="1" spans="1:17" ht="24.9" customHeight="1" x14ac:dyDescent="0.4">
      <c r="A1" s="172" t="str">
        <f>+EXSUMMWCOMM!B4</f>
        <v>FY 2021 - One Month Financials - September 30, 2020</v>
      </c>
      <c r="B1" s="29"/>
      <c r="C1" s="30"/>
      <c r="D1" s="28"/>
      <c r="E1" s="28"/>
      <c r="F1" s="28"/>
      <c r="G1" s="28"/>
      <c r="H1" s="28"/>
      <c r="I1" s="28"/>
      <c r="J1" s="28"/>
      <c r="K1" s="28"/>
    </row>
    <row r="2" spans="1:17" ht="24.9" customHeight="1" x14ac:dyDescent="0.4">
      <c r="A2" s="78" t="s">
        <v>44</v>
      </c>
      <c r="B2" s="29"/>
      <c r="C2" s="30"/>
      <c r="D2" s="30"/>
      <c r="E2" s="28"/>
      <c r="F2" s="28"/>
      <c r="G2" s="28"/>
      <c r="H2" s="28"/>
      <c r="I2" s="28"/>
      <c r="J2" s="28"/>
      <c r="K2" s="28"/>
    </row>
    <row r="3" spans="1:17" ht="24.9" customHeight="1" x14ac:dyDescent="0.3">
      <c r="A3" s="28"/>
      <c r="B3" s="28"/>
      <c r="C3" s="28"/>
      <c r="D3" s="28"/>
      <c r="E3" s="28"/>
      <c r="F3" s="28"/>
      <c r="G3" s="28"/>
      <c r="H3" s="28"/>
      <c r="I3" s="28"/>
      <c r="J3" s="28"/>
      <c r="K3" s="28"/>
    </row>
    <row r="4" spans="1:17" ht="24.9" customHeight="1" x14ac:dyDescent="0.3">
      <c r="A4" s="88" t="s">
        <v>158</v>
      </c>
      <c r="B4" s="4"/>
      <c r="C4" s="4"/>
      <c r="D4" s="4"/>
      <c r="E4" s="4"/>
      <c r="F4" s="4"/>
      <c r="G4" s="4"/>
      <c r="H4" s="4"/>
      <c r="I4" s="4"/>
      <c r="J4" s="4"/>
      <c r="K4" s="4"/>
    </row>
    <row r="5" spans="1:17" ht="24.9" customHeight="1" x14ac:dyDescent="0.3">
      <c r="A5" s="88" t="s">
        <v>64</v>
      </c>
      <c r="B5" s="4"/>
      <c r="C5" s="4"/>
      <c r="D5" s="4"/>
      <c r="E5" s="4"/>
      <c r="F5" s="4"/>
      <c r="G5" s="4"/>
      <c r="H5" s="4"/>
      <c r="I5" s="4"/>
      <c r="J5" s="4"/>
      <c r="K5" s="4"/>
    </row>
    <row r="6" spans="1:17" ht="24.9" customHeight="1" x14ac:dyDescent="0.3">
      <c r="A6" s="88" t="s">
        <v>159</v>
      </c>
      <c r="B6" s="4"/>
      <c r="C6" s="4"/>
      <c r="D6" s="4"/>
      <c r="E6" s="4"/>
      <c r="F6" s="4"/>
      <c r="G6" s="4"/>
      <c r="H6" s="4"/>
      <c r="I6" s="4"/>
      <c r="J6" s="4"/>
      <c r="K6" s="4"/>
    </row>
    <row r="7" spans="1:17" ht="24.9" customHeight="1" x14ac:dyDescent="0.3">
      <c r="A7" s="88" t="s">
        <v>110</v>
      </c>
      <c r="B7" s="4"/>
      <c r="C7" s="4"/>
      <c r="D7" s="4"/>
      <c r="E7" s="4"/>
      <c r="F7" s="4"/>
      <c r="G7" s="4"/>
      <c r="H7" s="4"/>
      <c r="I7" s="4"/>
      <c r="J7" s="4"/>
      <c r="K7" s="4"/>
    </row>
    <row r="8" spans="1:17" ht="24.9" customHeight="1" x14ac:dyDescent="0.3">
      <c r="A8" s="88" t="s">
        <v>78</v>
      </c>
      <c r="B8" s="4"/>
      <c r="C8" s="4"/>
      <c r="D8" s="4"/>
      <c r="E8" s="4"/>
      <c r="F8" s="4"/>
      <c r="G8" s="4"/>
      <c r="H8" s="4"/>
      <c r="I8" s="4"/>
      <c r="J8" s="4"/>
      <c r="K8" s="4"/>
    </row>
    <row r="9" spans="1:17" ht="24.9" customHeight="1" x14ac:dyDescent="0.3">
      <c r="A9" s="4"/>
      <c r="B9" s="4"/>
      <c r="C9" s="4"/>
      <c r="D9" s="4"/>
      <c r="E9" s="4"/>
      <c r="F9" s="4"/>
      <c r="G9" s="4"/>
      <c r="H9" s="4"/>
      <c r="I9" s="4"/>
      <c r="J9" s="4"/>
      <c r="K9" s="4"/>
    </row>
    <row r="10" spans="1:17" ht="24.9" customHeight="1" x14ac:dyDescent="0.35">
      <c r="A10" s="2" t="s">
        <v>24</v>
      </c>
      <c r="B10" s="5"/>
      <c r="C10" s="5"/>
      <c r="D10" s="5"/>
      <c r="E10" s="4"/>
      <c r="F10" s="4"/>
      <c r="G10" s="4"/>
      <c r="H10" s="4"/>
      <c r="I10" s="4"/>
      <c r="J10" s="4"/>
      <c r="K10" s="4"/>
      <c r="L10" s="1"/>
      <c r="M10" s="1"/>
      <c r="N10" s="1"/>
      <c r="O10" s="1"/>
    </row>
    <row r="11" spans="1:17" ht="24.9" customHeight="1" x14ac:dyDescent="0.35">
      <c r="A11" s="43" t="s">
        <v>65</v>
      </c>
      <c r="B11" s="5"/>
      <c r="C11" s="5"/>
      <c r="D11" s="5"/>
      <c r="E11" s="4"/>
      <c r="F11" s="4"/>
      <c r="G11" s="4"/>
      <c r="H11" s="4"/>
      <c r="I11" s="4"/>
      <c r="J11" s="4"/>
      <c r="K11" s="4"/>
      <c r="L11" s="1"/>
      <c r="M11" s="1"/>
      <c r="N11" s="1"/>
      <c r="O11" s="1"/>
    </row>
    <row r="12" spans="1:17" ht="24.9" customHeight="1" x14ac:dyDescent="0.35">
      <c r="A12" s="79">
        <v>44104</v>
      </c>
      <c r="B12" s="5"/>
      <c r="C12" s="5"/>
      <c r="D12" s="5"/>
      <c r="E12" s="4"/>
      <c r="F12" s="4"/>
      <c r="G12" s="4"/>
      <c r="H12" s="4"/>
      <c r="I12" s="4"/>
      <c r="J12" s="4"/>
      <c r="K12" s="4"/>
      <c r="L12" s="1"/>
      <c r="M12" s="1"/>
      <c r="N12" s="1"/>
      <c r="O12" s="1"/>
      <c r="P12" s="1"/>
      <c r="Q12" s="1"/>
    </row>
    <row r="13" spans="1:17" ht="24.9" customHeight="1" x14ac:dyDescent="0.35">
      <c r="A13" s="4"/>
      <c r="B13" s="4"/>
      <c r="C13" s="4"/>
      <c r="D13" s="4"/>
      <c r="E13" s="4"/>
      <c r="F13" s="4"/>
      <c r="G13" s="4"/>
      <c r="H13" s="4"/>
      <c r="I13" s="4"/>
      <c r="J13" s="4"/>
      <c r="K13" s="4"/>
      <c r="L13" s="1"/>
      <c r="M13" s="1"/>
      <c r="N13" s="1"/>
      <c r="O13" s="1"/>
      <c r="P13" s="1"/>
      <c r="Q13" s="1"/>
    </row>
    <row r="14" spans="1:17" ht="24.9" customHeight="1" x14ac:dyDescent="0.35">
      <c r="A14" s="91" t="s">
        <v>30</v>
      </c>
      <c r="B14" s="92"/>
      <c r="C14" s="93" t="s">
        <v>138</v>
      </c>
      <c r="D14" s="94" t="str">
        <f>C14</f>
        <v>One Month</v>
      </c>
      <c r="E14" s="94" t="str">
        <f>C14</f>
        <v>One Month</v>
      </c>
      <c r="F14" s="94" t="s">
        <v>139</v>
      </c>
      <c r="G14" s="94" t="s">
        <v>140</v>
      </c>
      <c r="H14" s="94"/>
      <c r="I14" s="94"/>
      <c r="J14" s="4"/>
      <c r="K14" s="4"/>
      <c r="L14" s="1"/>
      <c r="M14" s="1"/>
      <c r="N14" s="1"/>
      <c r="O14" s="1"/>
      <c r="P14" s="1"/>
      <c r="Q14" s="1"/>
    </row>
    <row r="15" spans="1:17" ht="24.9" customHeight="1" x14ac:dyDescent="0.35">
      <c r="A15" s="91" t="s">
        <v>42</v>
      </c>
      <c r="B15" s="92"/>
      <c r="C15" s="95" t="s">
        <v>17</v>
      </c>
      <c r="D15" s="96" t="s">
        <v>6</v>
      </c>
      <c r="E15" s="96" t="s">
        <v>7</v>
      </c>
      <c r="F15" s="95" t="s">
        <v>17</v>
      </c>
      <c r="G15" s="95" t="s">
        <v>17</v>
      </c>
      <c r="H15" s="96" t="s">
        <v>62</v>
      </c>
      <c r="I15" s="96" t="s">
        <v>62</v>
      </c>
      <c r="J15" s="4"/>
      <c r="K15" s="4"/>
      <c r="L15" s="1"/>
      <c r="M15" s="1"/>
      <c r="N15" s="1"/>
      <c r="O15" s="1"/>
      <c r="P15" s="1"/>
      <c r="Q15" s="1"/>
    </row>
    <row r="16" spans="1:17" ht="24.9" customHeight="1" x14ac:dyDescent="0.35">
      <c r="A16" s="5"/>
      <c r="B16" s="97"/>
      <c r="C16" s="98">
        <f>A12</f>
        <v>44104</v>
      </c>
      <c r="D16" s="98">
        <f>C16</f>
        <v>44104</v>
      </c>
      <c r="E16" s="98">
        <f>C16</f>
        <v>44104</v>
      </c>
      <c r="F16" s="98">
        <f>A12-366</f>
        <v>43738</v>
      </c>
      <c r="G16" s="98">
        <f>F16-365</f>
        <v>43373</v>
      </c>
      <c r="H16" s="100" t="s">
        <v>141</v>
      </c>
      <c r="I16" s="100" t="s">
        <v>142</v>
      </c>
      <c r="J16" s="4"/>
      <c r="K16" s="4"/>
      <c r="L16" s="1"/>
      <c r="M16" s="1"/>
      <c r="N16" s="1"/>
      <c r="O16" s="1"/>
      <c r="P16" s="1"/>
      <c r="Q16" s="1"/>
    </row>
    <row r="17" spans="1:18" s="174" customFormat="1" ht="24.9" customHeight="1" x14ac:dyDescent="0.35">
      <c r="A17" s="101" t="s">
        <v>13</v>
      </c>
      <c r="B17" s="102"/>
      <c r="C17" s="184">
        <f t="shared" ref="C17:I17" si="0">+C37</f>
        <v>3764499.96</v>
      </c>
      <c r="D17" s="184">
        <f t="shared" si="0"/>
        <v>4125812.2637402751</v>
      </c>
      <c r="E17" s="184">
        <f t="shared" si="0"/>
        <v>-202148.30374027503</v>
      </c>
      <c r="F17" s="184">
        <f t="shared" si="0"/>
        <v>2587760.9899999993</v>
      </c>
      <c r="G17" s="184">
        <f t="shared" si="0"/>
        <v>3352991.61</v>
      </c>
      <c r="H17" s="184">
        <f t="shared" si="0"/>
        <v>1176738.9700000007</v>
      </c>
      <c r="I17" s="184">
        <f t="shared" si="0"/>
        <v>411508.35000000009</v>
      </c>
      <c r="J17" s="4"/>
      <c r="K17" s="4"/>
      <c r="L17" s="181"/>
      <c r="M17" s="181"/>
      <c r="N17" s="181"/>
      <c r="O17" s="181"/>
      <c r="P17" s="181"/>
      <c r="Q17" s="181"/>
    </row>
    <row r="18" spans="1:18" s="174" customFormat="1" ht="24.9" customHeight="1" x14ac:dyDescent="0.35">
      <c r="A18" s="101" t="s">
        <v>14</v>
      </c>
      <c r="B18" s="102"/>
      <c r="C18" s="184">
        <f t="shared" ref="C18:I18" si="1">+C49</f>
        <v>3348494.56</v>
      </c>
      <c r="D18" s="184">
        <f t="shared" si="1"/>
        <v>3318312.5695567243</v>
      </c>
      <c r="E18" s="184">
        <f t="shared" si="1"/>
        <v>-30181.990443276169</v>
      </c>
      <c r="F18" s="184">
        <f t="shared" si="1"/>
        <v>3740166.8699999996</v>
      </c>
      <c r="G18" s="184">
        <f t="shared" si="1"/>
        <v>3802371.74</v>
      </c>
      <c r="H18" s="184">
        <f t="shared" si="1"/>
        <v>-391672.30999999959</v>
      </c>
      <c r="I18" s="184">
        <f t="shared" si="1"/>
        <v>-453877.18000000017</v>
      </c>
      <c r="J18" s="4"/>
      <c r="K18" s="4"/>
      <c r="L18" s="181"/>
      <c r="M18" s="181"/>
      <c r="N18" s="181"/>
      <c r="O18" s="181"/>
      <c r="P18" s="181"/>
      <c r="Q18" s="181"/>
    </row>
    <row r="19" spans="1:18" s="174" customFormat="1" ht="24.9" customHeight="1" thickBot="1" x14ac:dyDescent="0.4">
      <c r="A19" s="105" t="s">
        <v>127</v>
      </c>
      <c r="B19" s="106"/>
      <c r="C19" s="107">
        <f>C17-C18</f>
        <v>416005.39999999991</v>
      </c>
      <c r="D19" s="107">
        <f>D17-D18</f>
        <v>807499.69418355078</v>
      </c>
      <c r="E19" s="107">
        <f>C19-D19</f>
        <v>-391494.29418355087</v>
      </c>
      <c r="F19" s="107">
        <f>F17-F18</f>
        <v>-1152405.8800000004</v>
      </c>
      <c r="G19" s="107">
        <f>G17-G18</f>
        <v>-449380.13000000035</v>
      </c>
      <c r="H19" s="107">
        <f>-F19+C19</f>
        <v>1568411.2800000003</v>
      </c>
      <c r="I19" s="107">
        <f>+C19-G19</f>
        <v>865385.53000000026</v>
      </c>
      <c r="J19" s="4"/>
      <c r="K19" s="4"/>
      <c r="L19" s="181"/>
      <c r="M19" s="181"/>
      <c r="N19" s="181"/>
      <c r="O19" s="181"/>
      <c r="P19" s="181"/>
      <c r="Q19" s="181"/>
    </row>
    <row r="20" spans="1:18" s="174" customFormat="1" ht="24.9" customHeight="1" x14ac:dyDescent="0.35">
      <c r="A20" s="213"/>
      <c r="B20" s="4"/>
      <c r="C20" s="6"/>
      <c r="D20" s="6"/>
      <c r="E20" s="6"/>
      <c r="F20" s="6"/>
      <c r="G20" s="6"/>
      <c r="H20" s="4"/>
      <c r="I20" s="212"/>
      <c r="J20" s="4"/>
      <c r="K20" s="6"/>
      <c r="L20" s="181"/>
      <c r="M20" s="181"/>
      <c r="N20" s="181"/>
      <c r="O20" s="181"/>
      <c r="P20" s="181"/>
      <c r="Q20" s="181"/>
    </row>
    <row r="21" spans="1:18" s="174" customFormat="1" ht="24.9" customHeight="1" x14ac:dyDescent="0.35">
      <c r="A21" s="89" t="s">
        <v>128</v>
      </c>
      <c r="B21" s="182"/>
      <c r="C21" s="183"/>
      <c r="D21" s="183"/>
      <c r="E21" s="183"/>
      <c r="F21" s="183"/>
      <c r="G21" s="183"/>
      <c r="H21" s="182"/>
      <c r="I21" s="212"/>
      <c r="J21" s="4"/>
      <c r="K21" s="4"/>
      <c r="L21" s="181"/>
      <c r="M21" s="181"/>
      <c r="N21" s="181"/>
      <c r="O21" s="181"/>
      <c r="P21" s="181"/>
      <c r="Q21" s="181"/>
    </row>
    <row r="22" spans="1:18" s="174" customFormat="1" ht="98.25" customHeight="1" x14ac:dyDescent="0.35">
      <c r="A22" s="247" t="s">
        <v>164</v>
      </c>
      <c r="B22" s="247"/>
      <c r="C22" s="247"/>
      <c r="D22" s="247"/>
      <c r="E22" s="247"/>
      <c r="F22" s="247"/>
      <c r="G22" s="247"/>
      <c r="H22" s="247"/>
      <c r="I22" s="247"/>
      <c r="J22" s="4"/>
      <c r="K22" s="4"/>
      <c r="L22" s="181"/>
      <c r="M22" s="181"/>
      <c r="N22" s="181"/>
      <c r="O22" s="181"/>
      <c r="P22" s="181"/>
      <c r="Q22" s="181"/>
    </row>
    <row r="23" spans="1:18" ht="32.25" customHeight="1" x14ac:dyDescent="0.5">
      <c r="A23" s="89" t="s">
        <v>59</v>
      </c>
      <c r="B23" s="226"/>
      <c r="C23" s="18"/>
      <c r="D23" s="18"/>
      <c r="E23" s="18"/>
      <c r="F23" s="18"/>
      <c r="G23" s="18"/>
      <c r="H23" s="19"/>
      <c r="I23" s="176"/>
      <c r="J23" s="176"/>
      <c r="K23" s="4"/>
    </row>
    <row r="24" spans="1:18" ht="108.75" customHeight="1" x14ac:dyDescent="0.3">
      <c r="A24" s="251" t="s">
        <v>165</v>
      </c>
      <c r="B24" s="251"/>
      <c r="C24" s="251"/>
      <c r="D24" s="251"/>
      <c r="E24" s="251"/>
      <c r="F24" s="251"/>
      <c r="G24" s="251"/>
      <c r="H24" s="251"/>
      <c r="I24" s="251"/>
      <c r="J24" s="174"/>
      <c r="K24" s="248"/>
      <c r="L24" s="249"/>
      <c r="M24" s="249"/>
      <c r="N24" s="249"/>
      <c r="O24" s="249"/>
      <c r="P24" s="249"/>
      <c r="Q24" s="249"/>
      <c r="R24" s="249"/>
    </row>
    <row r="25" spans="1:18" ht="18.600000000000001" customHeight="1" x14ac:dyDescent="0.3">
      <c r="A25" s="90"/>
      <c r="B25" s="5"/>
      <c r="C25" s="5"/>
      <c r="D25" s="5"/>
      <c r="E25" s="5"/>
      <c r="F25" s="5"/>
      <c r="G25" s="5"/>
      <c r="H25" s="5"/>
      <c r="I25" s="175"/>
      <c r="J25" s="175"/>
      <c r="K25" s="175"/>
    </row>
    <row r="26" spans="1:18" ht="24.9" customHeight="1" x14ac:dyDescent="0.3">
      <c r="A26" s="89" t="s">
        <v>144</v>
      </c>
      <c r="B26" s="5"/>
      <c r="C26" s="5"/>
      <c r="D26" s="5"/>
      <c r="E26" s="5"/>
      <c r="F26" s="5"/>
      <c r="G26" s="5"/>
      <c r="H26" s="5"/>
      <c r="I26" s="175"/>
      <c r="J26" s="175"/>
      <c r="K26" s="175"/>
    </row>
    <row r="27" spans="1:18" ht="51" customHeight="1" x14ac:dyDescent="0.3">
      <c r="A27" s="251" t="s">
        <v>160</v>
      </c>
      <c r="B27" s="251"/>
      <c r="C27" s="251"/>
      <c r="D27" s="251"/>
      <c r="E27" s="251"/>
      <c r="F27" s="251"/>
      <c r="G27" s="251"/>
      <c r="H27" s="251"/>
      <c r="I27" s="251"/>
      <c r="J27" s="152"/>
      <c r="K27" s="4"/>
    </row>
    <row r="28" spans="1:18" ht="24.9" customHeight="1" x14ac:dyDescent="0.3">
      <c r="A28" s="250">
        <v>1</v>
      </c>
      <c r="B28" s="250"/>
      <c r="C28" s="250"/>
      <c r="D28" s="250"/>
      <c r="E28" s="250"/>
      <c r="F28" s="250"/>
      <c r="G28" s="250"/>
      <c r="H28" s="250"/>
      <c r="I28" s="250"/>
      <c r="J28" s="152"/>
      <c r="K28" s="4"/>
    </row>
    <row r="29" spans="1:18" ht="24.9" customHeight="1" x14ac:dyDescent="0.3">
      <c r="A29" s="5"/>
      <c r="B29" s="92"/>
      <c r="C29" s="93" t="str">
        <f>C14</f>
        <v>One Month</v>
      </c>
      <c r="D29" s="94" t="str">
        <f>C14</f>
        <v>One Month</v>
      </c>
      <c r="E29" s="94" t="str">
        <f>C14</f>
        <v>One Month</v>
      </c>
      <c r="F29" s="94" t="s">
        <v>16</v>
      </c>
      <c r="G29" s="94" t="str">
        <f>G14</f>
        <v>Like One Month</v>
      </c>
      <c r="H29" s="108"/>
      <c r="I29" s="108"/>
      <c r="J29" s="152"/>
      <c r="K29" s="4"/>
    </row>
    <row r="30" spans="1:18" ht="24.9" customHeight="1" x14ac:dyDescent="0.3">
      <c r="A30" s="91" t="s">
        <v>31</v>
      </c>
      <c r="B30" s="92"/>
      <c r="C30" s="95" t="s">
        <v>17</v>
      </c>
      <c r="D30" s="96" t="s">
        <v>6</v>
      </c>
      <c r="E30" s="96" t="s">
        <v>7</v>
      </c>
      <c r="F30" s="95" t="s">
        <v>17</v>
      </c>
      <c r="G30" s="95" t="str">
        <f>G15</f>
        <v>Actual</v>
      </c>
      <c r="H30" s="96" t="str">
        <f>H15</f>
        <v>Difference</v>
      </c>
      <c r="I30" s="96" t="str">
        <f>I15</f>
        <v>Difference</v>
      </c>
      <c r="J30" s="152"/>
      <c r="K30" s="170"/>
    </row>
    <row r="31" spans="1:18" ht="24.9" customHeight="1" x14ac:dyDescent="0.35">
      <c r="A31" s="109"/>
      <c r="B31" s="97"/>
      <c r="C31" s="98">
        <f>C16</f>
        <v>44104</v>
      </c>
      <c r="D31" s="98">
        <f>D16</f>
        <v>44104</v>
      </c>
      <c r="E31" s="98">
        <f>E16</f>
        <v>44104</v>
      </c>
      <c r="F31" s="98">
        <f>F16</f>
        <v>43738</v>
      </c>
      <c r="G31" s="98">
        <f>G16</f>
        <v>43373</v>
      </c>
      <c r="H31" s="99" t="str">
        <f>H16</f>
        <v>FY21 - FY20</v>
      </c>
      <c r="I31" s="99" t="str">
        <f>I16</f>
        <v>FY21 - FY19</v>
      </c>
      <c r="J31" s="152"/>
      <c r="K31" s="4"/>
      <c r="L31" s="163"/>
    </row>
    <row r="32" spans="1:18" ht="24.9" customHeight="1" x14ac:dyDescent="0.3">
      <c r="A32" s="101" t="s">
        <v>9</v>
      </c>
      <c r="B32" s="102"/>
      <c r="C32" s="156">
        <f>1244400.97+1500000</f>
        <v>2744400.9699999997</v>
      </c>
      <c r="D32" s="179">
        <v>2872401.2534848498</v>
      </c>
      <c r="E32" s="140">
        <f>C32-D32</f>
        <v>-128000.28348485008</v>
      </c>
      <c r="F32" s="173">
        <v>1486625.89</v>
      </c>
      <c r="G32" s="179">
        <v>1715341</v>
      </c>
      <c r="H32" s="103">
        <f>C32-F32</f>
        <v>1257775.0799999998</v>
      </c>
      <c r="I32" s="103">
        <f>C32-G32</f>
        <v>1029059.9699999997</v>
      </c>
      <c r="J32" s="4"/>
      <c r="K32" s="152"/>
      <c r="L32" s="153"/>
    </row>
    <row r="33" spans="1:17" ht="24.9" customHeight="1" x14ac:dyDescent="0.3">
      <c r="A33" s="101" t="s">
        <v>102</v>
      </c>
      <c r="B33" s="102"/>
      <c r="C33" s="156">
        <v>638146.29</v>
      </c>
      <c r="D33" s="179">
        <v>621839.92692209198</v>
      </c>
      <c r="E33" s="140">
        <f>C33-D33</f>
        <v>16306.363077908056</v>
      </c>
      <c r="F33" s="173">
        <v>722217.5</v>
      </c>
      <c r="G33" s="179">
        <v>932743.6</v>
      </c>
      <c r="H33" s="103">
        <f>C33-F33</f>
        <v>-84071.209999999963</v>
      </c>
      <c r="I33" s="103">
        <f t="shared" ref="I33:I35" si="2">C33-G33</f>
        <v>-294597.30999999994</v>
      </c>
      <c r="J33" s="4"/>
      <c r="K33" s="152"/>
      <c r="L33" s="153"/>
    </row>
    <row r="34" spans="1:17" ht="24.9" customHeight="1" x14ac:dyDescent="0.3">
      <c r="A34" s="101" t="s">
        <v>111</v>
      </c>
      <c r="B34" s="102"/>
      <c r="C34" s="156">
        <v>28032</v>
      </c>
      <c r="D34" s="179">
        <v>46050.25</v>
      </c>
      <c r="E34" s="140">
        <f>C34-D34</f>
        <v>-18018.25</v>
      </c>
      <c r="F34" s="173">
        <v>25772.11</v>
      </c>
      <c r="G34" s="179">
        <v>18105.61</v>
      </c>
      <c r="H34" s="103">
        <f>C34-F34</f>
        <v>2259.8899999999994</v>
      </c>
      <c r="I34" s="103">
        <f t="shared" si="2"/>
        <v>9926.39</v>
      </c>
      <c r="J34" s="4"/>
      <c r="K34" s="152"/>
      <c r="L34" s="153"/>
    </row>
    <row r="35" spans="1:17" ht="24.9" customHeight="1" x14ac:dyDescent="0.3">
      <c r="A35" s="101" t="s">
        <v>12</v>
      </c>
      <c r="B35" s="102"/>
      <c r="C35" s="156">
        <v>353920.7</v>
      </c>
      <c r="D35" s="179">
        <v>426356.83333333302</v>
      </c>
      <c r="E35" s="140">
        <f>C35-D35</f>
        <v>-72436.133333333011</v>
      </c>
      <c r="F35" s="173">
        <v>253446.49</v>
      </c>
      <c r="G35" s="179">
        <v>610578.4</v>
      </c>
      <c r="H35" s="103">
        <f>C35-F35</f>
        <v>100474.21000000002</v>
      </c>
      <c r="I35" s="103">
        <f t="shared" si="2"/>
        <v>-256657.7</v>
      </c>
      <c r="J35" s="4"/>
      <c r="K35" s="152"/>
      <c r="L35" s="153"/>
    </row>
    <row r="36" spans="1:17" ht="24.9" customHeight="1" x14ac:dyDescent="0.3">
      <c r="A36" s="101" t="s">
        <v>112</v>
      </c>
      <c r="B36" s="102"/>
      <c r="C36" s="237" t="s">
        <v>156</v>
      </c>
      <c r="D36" s="178">
        <f>48951+110213</f>
        <v>159164</v>
      </c>
      <c r="E36" s="140"/>
      <c r="F36" s="173">
        <f>95886+3813</f>
        <v>99699</v>
      </c>
      <c r="G36" s="179">
        <f>65988+10235</f>
        <v>76223</v>
      </c>
      <c r="H36" s="103"/>
      <c r="I36" s="103"/>
      <c r="K36" s="152"/>
      <c r="L36" s="153"/>
    </row>
    <row r="37" spans="1:17" ht="24.9" customHeight="1" thickBot="1" x14ac:dyDescent="0.35">
      <c r="A37" s="105" t="s">
        <v>13</v>
      </c>
      <c r="B37" s="106"/>
      <c r="C37" s="110">
        <f t="shared" ref="C37:G37" si="3">SUM(C32:C36)</f>
        <v>3764499.96</v>
      </c>
      <c r="D37" s="110">
        <f t="shared" si="3"/>
        <v>4125812.2637402751</v>
      </c>
      <c r="E37" s="110">
        <f t="shared" si="3"/>
        <v>-202148.30374027503</v>
      </c>
      <c r="F37" s="110">
        <f t="shared" si="3"/>
        <v>2587760.9899999993</v>
      </c>
      <c r="G37" s="110">
        <f t="shared" si="3"/>
        <v>3352991.61</v>
      </c>
      <c r="H37" s="110">
        <f>+C37-F37</f>
        <v>1176738.9700000007</v>
      </c>
      <c r="I37" s="110">
        <f>+C37-G37</f>
        <v>411508.35000000009</v>
      </c>
      <c r="J37" s="4"/>
      <c r="K37" s="152"/>
      <c r="L37" s="153"/>
    </row>
    <row r="38" spans="1:17" ht="24.9" customHeight="1" x14ac:dyDescent="0.3">
      <c r="A38" s="5"/>
      <c r="B38" s="5"/>
      <c r="C38" s="18"/>
      <c r="D38" s="18"/>
      <c r="E38" s="18"/>
      <c r="F38" s="111"/>
      <c r="G38" s="111"/>
      <c r="H38" s="5"/>
      <c r="I38" s="28"/>
      <c r="J38" s="153"/>
      <c r="K38" s="28"/>
    </row>
    <row r="39" spans="1:17" ht="24.9" customHeight="1" x14ac:dyDescent="0.35">
      <c r="A39" s="5"/>
      <c r="B39" s="5"/>
      <c r="C39" s="18"/>
      <c r="D39" s="18"/>
      <c r="E39" s="18"/>
      <c r="F39" s="111"/>
      <c r="G39" s="111"/>
      <c r="H39" s="5"/>
      <c r="I39" s="177"/>
      <c r="J39" s="153"/>
      <c r="K39" s="5"/>
      <c r="L39" s="5"/>
      <c r="M39" s="5"/>
      <c r="N39" s="5"/>
      <c r="O39" s="1"/>
      <c r="P39" s="1"/>
      <c r="Q39" s="1"/>
    </row>
    <row r="40" spans="1:17" ht="24.9" customHeight="1" x14ac:dyDescent="0.35">
      <c r="A40" s="5"/>
      <c r="B40" s="92"/>
      <c r="C40" s="93" t="str">
        <f>C14</f>
        <v>One Month</v>
      </c>
      <c r="D40" s="94" t="str">
        <f>C14</f>
        <v>One Month</v>
      </c>
      <c r="E40" s="94" t="str">
        <f>C14</f>
        <v>One Month</v>
      </c>
      <c r="F40" s="94" t="str">
        <f>+F14</f>
        <v>Prior One Month</v>
      </c>
      <c r="G40" s="94" t="str">
        <f>G14</f>
        <v>Like One Month</v>
      </c>
      <c r="H40" s="108"/>
      <c r="I40" s="108"/>
      <c r="J40" s="153"/>
      <c r="K40" s="5"/>
      <c r="L40" s="5"/>
      <c r="M40" s="5"/>
      <c r="N40" s="5"/>
      <c r="O40" s="1"/>
      <c r="P40" s="1"/>
      <c r="Q40" s="1"/>
    </row>
    <row r="41" spans="1:17" ht="24.9" customHeight="1" x14ac:dyDescent="0.35">
      <c r="A41" s="91" t="s">
        <v>32</v>
      </c>
      <c r="B41" s="92"/>
      <c r="C41" s="95" t="s">
        <v>17</v>
      </c>
      <c r="D41" s="96" t="s">
        <v>6</v>
      </c>
      <c r="E41" s="96" t="s">
        <v>7</v>
      </c>
      <c r="F41" s="95" t="s">
        <v>17</v>
      </c>
      <c r="G41" s="95" t="str">
        <f>G15</f>
        <v>Actual</v>
      </c>
      <c r="H41" s="96" t="str">
        <f>H15</f>
        <v>Difference</v>
      </c>
      <c r="I41" s="96" t="str">
        <f>I15</f>
        <v>Difference</v>
      </c>
      <c r="J41" s="153"/>
      <c r="K41" s="5"/>
      <c r="L41" s="5"/>
      <c r="M41" s="5"/>
      <c r="N41" s="5"/>
      <c r="O41" s="1"/>
      <c r="P41" s="1"/>
      <c r="Q41" s="1"/>
    </row>
    <row r="42" spans="1:17" ht="24.9" customHeight="1" x14ac:dyDescent="0.35">
      <c r="A42" s="109"/>
      <c r="B42" s="92"/>
      <c r="C42" s="98">
        <f>C31</f>
        <v>44104</v>
      </c>
      <c r="D42" s="98">
        <f>D31</f>
        <v>44104</v>
      </c>
      <c r="E42" s="98">
        <f>E31</f>
        <v>44104</v>
      </c>
      <c r="F42" s="98">
        <f>F31</f>
        <v>43738</v>
      </c>
      <c r="G42" s="98">
        <f>G16</f>
        <v>43373</v>
      </c>
      <c r="H42" s="99" t="str">
        <f>H31</f>
        <v>FY21 - FY20</v>
      </c>
      <c r="I42" s="99" t="str">
        <f>I31</f>
        <v>FY21 - FY19</v>
      </c>
      <c r="J42" s="153"/>
      <c r="K42" s="4"/>
      <c r="L42" s="163"/>
      <c r="M42" s="5"/>
      <c r="N42" s="5"/>
      <c r="O42" s="1"/>
      <c r="P42" s="1"/>
      <c r="Q42" s="1"/>
    </row>
    <row r="43" spans="1:17" ht="24.9" customHeight="1" x14ac:dyDescent="0.35">
      <c r="A43" s="101" t="s">
        <v>9</v>
      </c>
      <c r="B43" s="102"/>
      <c r="C43" s="179">
        <v>1942055.01</v>
      </c>
      <c r="D43" s="179">
        <v>1801447.5665464567</v>
      </c>
      <c r="E43" s="140">
        <f>D43-C43</f>
        <v>-140607.44345354335</v>
      </c>
      <c r="F43" s="179">
        <v>2167795.85</v>
      </c>
      <c r="G43" s="185">
        <v>1886035.1900000002</v>
      </c>
      <c r="H43" s="104">
        <f>C43-F43</f>
        <v>-225740.84000000008</v>
      </c>
      <c r="I43" s="104">
        <f t="shared" ref="I43:I49" si="4">C43-G43</f>
        <v>56019.819999999832</v>
      </c>
      <c r="J43" s="4"/>
      <c r="K43" s="169"/>
      <c r="L43" s="153"/>
      <c r="M43" s="5"/>
      <c r="N43" s="5"/>
      <c r="O43" s="1"/>
      <c r="P43" s="1"/>
      <c r="Q43" s="1"/>
    </row>
    <row r="44" spans="1:17" ht="24.9" customHeight="1" x14ac:dyDescent="0.35">
      <c r="A44" s="101" t="str">
        <f>+A33</f>
        <v>Divisions</v>
      </c>
      <c r="B44" s="102"/>
      <c r="C44" s="156">
        <v>880762.54</v>
      </c>
      <c r="D44" s="179">
        <v>896211.45658799005</v>
      </c>
      <c r="E44" s="140">
        <f t="shared" ref="E44:E48" si="5">D44-C44</f>
        <v>15448.91658799001</v>
      </c>
      <c r="F44" s="179">
        <v>1080597.3600000001</v>
      </c>
      <c r="G44" s="185">
        <v>1082515.55</v>
      </c>
      <c r="H44" s="104">
        <f t="shared" ref="H44:H49" si="6">C44-F44</f>
        <v>-199834.82000000007</v>
      </c>
      <c r="I44" s="104">
        <f t="shared" si="4"/>
        <v>-201753.01</v>
      </c>
      <c r="J44" s="4"/>
      <c r="K44" s="169"/>
      <c r="L44" s="153"/>
      <c r="M44" s="5"/>
      <c r="N44" s="5"/>
      <c r="O44" s="1"/>
      <c r="P44" s="1"/>
      <c r="Q44" s="1"/>
    </row>
    <row r="45" spans="1:17" ht="24.9" customHeight="1" x14ac:dyDescent="0.35">
      <c r="A45" s="101" t="str">
        <f>+A34</f>
        <v>Round Tables</v>
      </c>
      <c r="B45" s="102"/>
      <c r="C45" s="156">
        <v>7777.96</v>
      </c>
      <c r="D45" s="179">
        <v>21542.9331050742</v>
      </c>
      <c r="E45" s="140">
        <f t="shared" si="5"/>
        <v>13764.973105074201</v>
      </c>
      <c r="F45" s="179">
        <v>14187.36</v>
      </c>
      <c r="G45" s="185">
        <v>4945.68</v>
      </c>
      <c r="H45" s="104">
        <f t="shared" si="6"/>
        <v>-6409.4000000000005</v>
      </c>
      <c r="I45" s="104">
        <f t="shared" si="4"/>
        <v>2832.2799999999997</v>
      </c>
      <c r="J45" s="4"/>
      <c r="K45" s="169"/>
      <c r="L45" s="153"/>
      <c r="M45" s="5"/>
      <c r="N45" s="5"/>
      <c r="O45" s="1"/>
      <c r="P45" s="1"/>
      <c r="Q45" s="1"/>
    </row>
    <row r="46" spans="1:17" ht="24.9" customHeight="1" x14ac:dyDescent="0.35">
      <c r="A46" s="101" t="s">
        <v>61</v>
      </c>
      <c r="B46" s="102"/>
      <c r="C46" s="156">
        <v>600</v>
      </c>
      <c r="D46" s="179">
        <v>1.81898940354586E-11</v>
      </c>
      <c r="E46" s="140">
        <f t="shared" si="5"/>
        <v>-599.99999999998181</v>
      </c>
      <c r="F46" s="179">
        <v>41750.29</v>
      </c>
      <c r="G46" s="185">
        <v>0</v>
      </c>
      <c r="H46" s="104">
        <f t="shared" si="6"/>
        <v>-41150.29</v>
      </c>
      <c r="I46" s="104">
        <f t="shared" si="4"/>
        <v>600</v>
      </c>
      <c r="J46" s="4"/>
      <c r="K46" s="169"/>
      <c r="L46" s="153"/>
      <c r="M46" s="5"/>
      <c r="N46" s="5"/>
      <c r="O46" s="1"/>
      <c r="P46" s="1"/>
      <c r="Q46" s="1"/>
    </row>
    <row r="47" spans="1:17" ht="24.9" customHeight="1" x14ac:dyDescent="0.35">
      <c r="A47" s="101" t="s">
        <v>12</v>
      </c>
      <c r="B47" s="102"/>
      <c r="C47" s="156">
        <v>353920.7</v>
      </c>
      <c r="D47" s="179">
        <v>426687.05914814898</v>
      </c>
      <c r="E47" s="140">
        <f t="shared" si="5"/>
        <v>72766.359148148971</v>
      </c>
      <c r="F47" s="179">
        <v>253446.49</v>
      </c>
      <c r="G47" s="185">
        <v>621880.57999999996</v>
      </c>
      <c r="H47" s="104">
        <f t="shared" si="6"/>
        <v>100474.21000000002</v>
      </c>
      <c r="I47" s="104">
        <f t="shared" si="4"/>
        <v>-267959.87999999995</v>
      </c>
      <c r="J47" s="4"/>
      <c r="K47" s="169"/>
      <c r="L47" s="153"/>
      <c r="M47" s="5"/>
      <c r="N47" s="5"/>
      <c r="O47" s="1"/>
      <c r="P47" s="1"/>
      <c r="Q47" s="1"/>
    </row>
    <row r="48" spans="1:17" ht="24.9" customHeight="1" x14ac:dyDescent="0.35">
      <c r="A48" s="112" t="str">
        <f>+A36</f>
        <v>Long-term Investment</v>
      </c>
      <c r="B48" s="97"/>
      <c r="C48" s="164">
        <v>163378.35</v>
      </c>
      <c r="D48" s="180">
        <v>172423.554169054</v>
      </c>
      <c r="E48" s="140">
        <f t="shared" si="5"/>
        <v>9045.2041690539918</v>
      </c>
      <c r="F48" s="180">
        <v>182389.52</v>
      </c>
      <c r="G48" s="185">
        <v>206994.74</v>
      </c>
      <c r="H48" s="104">
        <f t="shared" si="6"/>
        <v>-19011.169999999984</v>
      </c>
      <c r="I48" s="104">
        <f t="shared" si="4"/>
        <v>-43616.389999999985</v>
      </c>
      <c r="J48" s="4"/>
      <c r="K48" s="169"/>
      <c r="L48" s="153"/>
      <c r="M48" s="5"/>
      <c r="N48" s="5"/>
      <c r="O48" s="1"/>
      <c r="P48" s="1"/>
      <c r="Q48" s="1"/>
    </row>
    <row r="49" spans="1:34" ht="24.9" customHeight="1" thickBot="1" x14ac:dyDescent="0.4">
      <c r="A49" s="105" t="s">
        <v>14</v>
      </c>
      <c r="B49" s="106"/>
      <c r="C49" s="107">
        <f t="shared" ref="C49:G49" si="7">SUM(C43:C48)</f>
        <v>3348494.56</v>
      </c>
      <c r="D49" s="107">
        <f t="shared" si="7"/>
        <v>3318312.5695567243</v>
      </c>
      <c r="E49" s="107">
        <f t="shared" si="7"/>
        <v>-30181.990443276169</v>
      </c>
      <c r="F49" s="107">
        <f t="shared" si="7"/>
        <v>3740166.8699999996</v>
      </c>
      <c r="G49" s="107">
        <f t="shared" si="7"/>
        <v>3802371.74</v>
      </c>
      <c r="H49" s="107">
        <f t="shared" si="6"/>
        <v>-391672.30999999959</v>
      </c>
      <c r="I49" s="107">
        <f t="shared" si="4"/>
        <v>-453877.18000000017</v>
      </c>
      <c r="J49" s="4"/>
      <c r="K49" s="152"/>
      <c r="L49" s="153"/>
      <c r="M49" s="5"/>
      <c r="N49" s="5"/>
      <c r="O49" s="1"/>
      <c r="P49" s="1"/>
      <c r="Q49" s="1"/>
    </row>
    <row r="50" spans="1:34" ht="24.9" customHeight="1" x14ac:dyDescent="0.3">
      <c r="A50" s="5"/>
      <c r="B50" s="5"/>
      <c r="C50" s="18"/>
      <c r="D50" s="18"/>
      <c r="E50" s="18"/>
      <c r="F50" s="111"/>
      <c r="G50" s="111"/>
      <c r="H50" s="5"/>
      <c r="I50" s="5"/>
      <c r="J50" s="5"/>
      <c r="K50" s="5"/>
      <c r="L50" s="5"/>
      <c r="M50" s="182"/>
      <c r="N50" s="182"/>
      <c r="O50" s="182"/>
      <c r="P50" s="182"/>
      <c r="Q50" s="182"/>
      <c r="R50" s="182"/>
      <c r="S50" s="182"/>
      <c r="T50" s="182"/>
      <c r="U50" s="182"/>
      <c r="V50" s="182"/>
      <c r="W50" s="182"/>
      <c r="X50" s="182"/>
      <c r="Y50" s="182"/>
      <c r="Z50" s="182"/>
      <c r="AA50" s="182"/>
      <c r="AB50" s="182"/>
      <c r="AC50" s="182"/>
      <c r="AD50" s="182"/>
      <c r="AE50" s="182"/>
      <c r="AF50" s="182"/>
      <c r="AG50" s="182"/>
      <c r="AH50" s="182"/>
    </row>
    <row r="51" spans="1:34" s="24" customFormat="1" ht="24.9" customHeight="1" x14ac:dyDescent="0.35">
      <c r="A51" s="5"/>
      <c r="B51" s="5"/>
      <c r="C51" s="5"/>
      <c r="D51" s="5"/>
      <c r="E51" s="5"/>
      <c r="F51" s="5"/>
      <c r="G51" s="5"/>
      <c r="H51" s="5"/>
      <c r="I51" s="182"/>
      <c r="J51" s="152"/>
      <c r="K51" s="152"/>
      <c r="L51" s="152"/>
      <c r="M51" s="181"/>
      <c r="N51" s="181"/>
      <c r="O51" s="181"/>
      <c r="P51" s="181"/>
      <c r="Q51" s="181"/>
      <c r="R51" s="181"/>
      <c r="S51" s="181"/>
      <c r="T51" s="181"/>
      <c r="U51" s="181"/>
      <c r="V51" s="181"/>
      <c r="W51" s="181"/>
      <c r="X51" s="181"/>
      <c r="Y51" s="181"/>
      <c r="Z51" s="181"/>
      <c r="AA51" s="181"/>
      <c r="AB51" s="181"/>
      <c r="AC51" s="181"/>
      <c r="AD51" s="181"/>
      <c r="AE51" s="181"/>
      <c r="AF51" s="181"/>
      <c r="AG51" s="181"/>
      <c r="AH51" s="181"/>
    </row>
    <row r="52" spans="1:34" s="24" customFormat="1" ht="24.9" customHeight="1" x14ac:dyDescent="0.3">
      <c r="A52" s="5"/>
      <c r="B52" s="92"/>
      <c r="C52" s="93" t="str">
        <f>C14</f>
        <v>One Month</v>
      </c>
      <c r="D52" s="94" t="str">
        <f>C14</f>
        <v>One Month</v>
      </c>
      <c r="E52" s="94" t="str">
        <f>C14</f>
        <v>One Month</v>
      </c>
      <c r="F52" s="94" t="str">
        <f>+G14</f>
        <v>Like One Month</v>
      </c>
      <c r="G52" s="94" t="str">
        <f>G14</f>
        <v>Like One Month</v>
      </c>
      <c r="H52" s="108"/>
      <c r="I52" s="108"/>
      <c r="J52" s="152"/>
      <c r="K52" s="152"/>
      <c r="L52" s="152"/>
      <c r="M52" s="153"/>
      <c r="N52" s="153"/>
      <c r="O52" s="153"/>
      <c r="P52" s="153"/>
      <c r="Q52" s="153"/>
      <c r="R52" s="153"/>
      <c r="S52" s="153"/>
      <c r="T52" s="153"/>
      <c r="U52" s="153"/>
      <c r="V52" s="153"/>
      <c r="W52" s="153"/>
      <c r="X52" s="153"/>
      <c r="Y52" s="153"/>
      <c r="Z52" s="153"/>
      <c r="AA52" s="153"/>
      <c r="AB52" s="153"/>
      <c r="AC52" s="153"/>
      <c r="AD52" s="153"/>
      <c r="AE52" s="153"/>
      <c r="AF52" s="153"/>
      <c r="AG52" s="153"/>
      <c r="AH52" s="153"/>
    </row>
    <row r="53" spans="1:34" s="24" customFormat="1" ht="24.9" customHeight="1" x14ac:dyDescent="0.3">
      <c r="A53" s="91" t="s">
        <v>143</v>
      </c>
      <c r="B53" s="92"/>
      <c r="C53" s="95" t="s">
        <v>17</v>
      </c>
      <c r="D53" s="96" t="s">
        <v>6</v>
      </c>
      <c r="E53" s="96" t="s">
        <v>7</v>
      </c>
      <c r="F53" s="95" t="s">
        <v>17</v>
      </c>
      <c r="G53" s="95" t="str">
        <f>G30</f>
        <v>Actual</v>
      </c>
      <c r="H53" s="96" t="str">
        <f>H15</f>
        <v>Difference</v>
      </c>
      <c r="I53" s="96" t="str">
        <f>I15</f>
        <v>Difference</v>
      </c>
      <c r="J53" s="152"/>
      <c r="K53" s="152"/>
      <c r="L53" s="152"/>
      <c r="M53" s="153"/>
      <c r="N53" s="153"/>
      <c r="O53" s="153"/>
      <c r="P53" s="153"/>
      <c r="Q53" s="153"/>
      <c r="R53" s="153"/>
      <c r="S53" s="153"/>
      <c r="T53" s="153"/>
      <c r="U53" s="153"/>
      <c r="V53" s="153"/>
      <c r="W53" s="153"/>
      <c r="X53" s="153"/>
      <c r="Y53" s="153"/>
      <c r="Z53" s="153"/>
      <c r="AA53" s="153"/>
      <c r="AB53" s="153"/>
      <c r="AC53" s="153"/>
      <c r="AD53" s="153"/>
      <c r="AE53" s="153"/>
      <c r="AF53" s="153"/>
      <c r="AG53" s="153"/>
      <c r="AH53" s="153"/>
    </row>
    <row r="54" spans="1:34" s="24" customFormat="1" ht="24.9" customHeight="1" x14ac:dyDescent="0.35">
      <c r="A54" s="109"/>
      <c r="B54" s="97"/>
      <c r="C54" s="98">
        <f>C42</f>
        <v>44104</v>
      </c>
      <c r="D54" s="98">
        <f>D42</f>
        <v>44104</v>
      </c>
      <c r="E54" s="98">
        <f>E42</f>
        <v>44104</v>
      </c>
      <c r="F54" s="98">
        <f>F42</f>
        <v>43738</v>
      </c>
      <c r="G54" s="98">
        <f>G31</f>
        <v>43373</v>
      </c>
      <c r="H54" s="99" t="str">
        <f>H42</f>
        <v>FY21 - FY20</v>
      </c>
      <c r="I54" s="99" t="str">
        <f>I42</f>
        <v>FY21 - FY19</v>
      </c>
      <c r="J54" s="4"/>
      <c r="K54" s="4"/>
      <c r="L54" s="163"/>
      <c r="M54" s="182"/>
      <c r="N54" s="182"/>
      <c r="O54" s="182"/>
      <c r="P54" s="182"/>
      <c r="Q54" s="182"/>
      <c r="R54" s="182"/>
      <c r="S54" s="182"/>
      <c r="T54" s="182"/>
      <c r="U54" s="182"/>
      <c r="V54" s="182"/>
      <c r="W54" s="182"/>
      <c r="X54" s="182"/>
      <c r="Y54" s="182"/>
      <c r="Z54" s="182"/>
      <c r="AA54" s="182"/>
      <c r="AB54" s="182"/>
      <c r="AC54" s="182"/>
      <c r="AD54" s="182"/>
      <c r="AE54" s="182"/>
      <c r="AF54" s="182"/>
      <c r="AG54" s="182"/>
      <c r="AH54" s="182"/>
    </row>
    <row r="55" spans="1:34" s="24" customFormat="1" ht="24.9" customHeight="1" x14ac:dyDescent="0.35">
      <c r="A55" s="101" t="s">
        <v>9</v>
      </c>
      <c r="B55" s="102"/>
      <c r="C55" s="103">
        <f>C32-C43</f>
        <v>802345.95999999973</v>
      </c>
      <c r="D55" s="103">
        <f t="shared" ref="C55:D57" si="8">D32-D43</f>
        <v>1070953.6869383932</v>
      </c>
      <c r="E55" s="103">
        <f>C55-D55</f>
        <v>-268607.72693839343</v>
      </c>
      <c r="F55" s="103">
        <f t="shared" ref="F55:G57" si="9">F32-F43</f>
        <v>-681169.9600000002</v>
      </c>
      <c r="G55" s="103">
        <f t="shared" si="9"/>
        <v>-170694.19000000018</v>
      </c>
      <c r="H55" s="103">
        <f t="shared" ref="H55:H60" si="10">C55-F55</f>
        <v>1483515.92</v>
      </c>
      <c r="I55" s="103">
        <f>C55-G55</f>
        <v>973040.14999999991</v>
      </c>
      <c r="J55" s="4"/>
      <c r="K55" s="152"/>
      <c r="L55" s="153"/>
      <c r="M55" s="181"/>
      <c r="N55" s="181"/>
      <c r="O55" s="181"/>
      <c r="P55" s="181"/>
      <c r="Q55" s="181"/>
      <c r="R55" s="181"/>
      <c r="S55" s="181"/>
      <c r="T55" s="181"/>
      <c r="U55" s="181"/>
      <c r="V55" s="181"/>
      <c r="W55" s="181"/>
      <c r="X55" s="181"/>
      <c r="Y55" s="181"/>
      <c r="Z55" s="181"/>
      <c r="AA55" s="181"/>
      <c r="AB55" s="181"/>
      <c r="AC55" s="181"/>
      <c r="AD55" s="181"/>
      <c r="AE55" s="181"/>
      <c r="AF55" s="181"/>
      <c r="AG55" s="181"/>
      <c r="AH55" s="181"/>
    </row>
    <row r="56" spans="1:34" s="24" customFormat="1" ht="24.9" customHeight="1" x14ac:dyDescent="0.3">
      <c r="A56" s="101" t="s">
        <v>4</v>
      </c>
      <c r="B56" s="102"/>
      <c r="C56" s="103">
        <f t="shared" si="8"/>
        <v>-242616.25</v>
      </c>
      <c r="D56" s="103">
        <f t="shared" si="8"/>
        <v>-274371.52966589807</v>
      </c>
      <c r="E56" s="103">
        <f t="shared" ref="E56:E60" si="11">C56-D56</f>
        <v>31755.279665898066</v>
      </c>
      <c r="F56" s="103">
        <f t="shared" si="9"/>
        <v>-358379.8600000001</v>
      </c>
      <c r="G56" s="103">
        <f t="shared" si="9"/>
        <v>-149771.95000000007</v>
      </c>
      <c r="H56" s="103">
        <f t="shared" si="10"/>
        <v>115763.6100000001</v>
      </c>
      <c r="I56" s="103">
        <f t="shared" ref="I56:I61" si="12">C56-G56</f>
        <v>-92844.29999999993</v>
      </c>
      <c r="J56" s="4"/>
      <c r="K56" s="152"/>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row>
    <row r="57" spans="1:34" s="24" customFormat="1" ht="24.9" customHeight="1" x14ac:dyDescent="0.3">
      <c r="A57" s="101" t="s">
        <v>10</v>
      </c>
      <c r="B57" s="102"/>
      <c r="C57" s="103">
        <f t="shared" si="8"/>
        <v>20254.04</v>
      </c>
      <c r="D57" s="103">
        <f t="shared" si="8"/>
        <v>24507.3168949258</v>
      </c>
      <c r="E57" s="103">
        <f t="shared" si="11"/>
        <v>-4253.2768949257988</v>
      </c>
      <c r="F57" s="103">
        <f t="shared" si="9"/>
        <v>11584.75</v>
      </c>
      <c r="G57" s="103">
        <f t="shared" si="9"/>
        <v>13159.93</v>
      </c>
      <c r="H57" s="103">
        <f t="shared" si="10"/>
        <v>8669.2900000000009</v>
      </c>
      <c r="I57" s="103">
        <f t="shared" si="12"/>
        <v>7094.1100000000006</v>
      </c>
      <c r="J57" s="4"/>
      <c r="K57" s="152"/>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row>
    <row r="58" spans="1:34" s="24" customFormat="1" ht="24.9" customHeight="1" x14ac:dyDescent="0.3">
      <c r="A58" s="101" t="str">
        <f>A46</f>
        <v>Plant Fund</v>
      </c>
      <c r="B58" s="102"/>
      <c r="C58" s="184">
        <f>-C46</f>
        <v>-600</v>
      </c>
      <c r="D58" s="103">
        <f>-D46</f>
        <v>-1.81898940354586E-11</v>
      </c>
      <c r="E58" s="103">
        <f>C58-D58</f>
        <v>-599.99999999998181</v>
      </c>
      <c r="F58" s="184">
        <f>-F46</f>
        <v>-41750.29</v>
      </c>
      <c r="G58" s="184">
        <f>-G46</f>
        <v>0</v>
      </c>
      <c r="H58" s="184">
        <f t="shared" si="10"/>
        <v>41150.29</v>
      </c>
      <c r="I58" s="184">
        <f t="shared" si="12"/>
        <v>-600</v>
      </c>
      <c r="J58" s="4"/>
      <c r="K58" s="152"/>
      <c r="L58" s="153"/>
      <c r="M58" s="182"/>
      <c r="N58" s="182"/>
      <c r="O58" s="182"/>
      <c r="P58" s="182"/>
      <c r="Q58" s="182"/>
      <c r="R58" s="182"/>
      <c r="S58" s="182"/>
      <c r="T58" s="182"/>
      <c r="U58" s="182"/>
      <c r="V58" s="182"/>
      <c r="W58" s="182"/>
      <c r="X58" s="182"/>
      <c r="Y58" s="182"/>
      <c r="Z58" s="182"/>
      <c r="AA58" s="182"/>
      <c r="AB58" s="182"/>
      <c r="AC58" s="182"/>
      <c r="AD58" s="182"/>
      <c r="AE58" s="182"/>
      <c r="AF58" s="182"/>
      <c r="AG58" s="182"/>
      <c r="AH58" s="182"/>
    </row>
    <row r="59" spans="1:34" ht="24.9" customHeight="1" x14ac:dyDescent="0.35">
      <c r="A59" s="101" t="s">
        <v>12</v>
      </c>
      <c r="B59" s="102"/>
      <c r="C59" s="103">
        <f>C35-C47</f>
        <v>0</v>
      </c>
      <c r="D59" s="103">
        <f>D35-D47</f>
        <v>-330.22581481595989</v>
      </c>
      <c r="E59" s="103">
        <f t="shared" si="11"/>
        <v>330.22581481595989</v>
      </c>
      <c r="F59" s="103">
        <f>F35-F47</f>
        <v>0</v>
      </c>
      <c r="G59" s="103">
        <f>G35-G47</f>
        <v>-11302.179999999935</v>
      </c>
      <c r="H59" s="103">
        <f t="shared" si="10"/>
        <v>0</v>
      </c>
      <c r="I59" s="103">
        <f t="shared" si="12"/>
        <v>11302.179999999935</v>
      </c>
      <c r="J59" s="4"/>
      <c r="K59" s="152"/>
      <c r="L59" s="153"/>
      <c r="M59" s="181"/>
      <c r="N59" s="181"/>
      <c r="O59" s="181"/>
      <c r="P59" s="181"/>
      <c r="Q59" s="181"/>
      <c r="R59" s="181"/>
      <c r="S59" s="181"/>
      <c r="T59" s="181"/>
      <c r="U59" s="181"/>
      <c r="V59" s="181"/>
      <c r="W59" s="181"/>
      <c r="X59" s="181"/>
      <c r="Y59" s="181"/>
      <c r="Z59" s="181"/>
      <c r="AA59" s="181"/>
      <c r="AB59" s="181"/>
      <c r="AC59" s="181"/>
      <c r="AD59" s="181"/>
      <c r="AE59" s="181"/>
      <c r="AF59" s="181"/>
      <c r="AG59" s="181"/>
      <c r="AH59" s="181"/>
    </row>
    <row r="60" spans="1:34" ht="24.9" customHeight="1" x14ac:dyDescent="0.35">
      <c r="A60" s="101" t="s">
        <v>11</v>
      </c>
      <c r="B60" s="102"/>
      <c r="C60" s="103">
        <f>-C48</f>
        <v>-163378.35</v>
      </c>
      <c r="D60" s="103">
        <f>D36-D48</f>
        <v>-13259.554169053998</v>
      </c>
      <c r="E60" s="103">
        <f t="shared" si="11"/>
        <v>-150118.79583094601</v>
      </c>
      <c r="F60" s="103">
        <f>F36-F48</f>
        <v>-82690.51999999999</v>
      </c>
      <c r="G60" s="103">
        <f>G36-G48</f>
        <v>-130771.73999999999</v>
      </c>
      <c r="H60" s="103">
        <f t="shared" si="10"/>
        <v>-80687.830000000016</v>
      </c>
      <c r="I60" s="103">
        <f t="shared" si="12"/>
        <v>-32606.610000000015</v>
      </c>
      <c r="J60" s="4"/>
      <c r="K60" s="152"/>
      <c r="L60" s="153"/>
      <c r="M60" s="5"/>
      <c r="N60" s="5"/>
      <c r="O60" s="1"/>
      <c r="P60" s="1"/>
      <c r="Q60" s="1"/>
    </row>
    <row r="61" spans="1:34" ht="24.9" customHeight="1" thickBot="1" x14ac:dyDescent="0.4">
      <c r="A61" s="105" t="s">
        <v>113</v>
      </c>
      <c r="B61" s="106"/>
      <c r="C61" s="110">
        <f t="shared" ref="C61:H61" si="13">SUM(C55:C60)</f>
        <v>416005.39999999979</v>
      </c>
      <c r="D61" s="110">
        <f t="shared" si="13"/>
        <v>807499.69418355089</v>
      </c>
      <c r="E61" s="110">
        <f t="shared" si="13"/>
        <v>-391494.29418355122</v>
      </c>
      <c r="F61" s="110">
        <f t="shared" si="13"/>
        <v>-1152405.8800000004</v>
      </c>
      <c r="G61" s="110">
        <f t="shared" si="13"/>
        <v>-449380.13000000018</v>
      </c>
      <c r="H61" s="110">
        <f t="shared" si="13"/>
        <v>1568411.28</v>
      </c>
      <c r="I61" s="110">
        <f t="shared" si="12"/>
        <v>865385.53</v>
      </c>
      <c r="J61" s="4"/>
      <c r="K61" s="169"/>
      <c r="L61" s="153"/>
      <c r="M61" s="5"/>
      <c r="N61" s="5"/>
      <c r="O61" s="1"/>
      <c r="P61" s="1"/>
      <c r="Q61" s="1"/>
    </row>
    <row r="62" spans="1:34" s="174" customFormat="1" ht="24.9" customHeight="1" x14ac:dyDescent="0.35">
      <c r="A62" s="238"/>
      <c r="B62" s="239"/>
      <c r="C62" s="240"/>
      <c r="D62" s="240"/>
      <c r="E62" s="240"/>
      <c r="F62" s="240"/>
      <c r="G62" s="240"/>
      <c r="H62" s="240"/>
      <c r="I62" s="240"/>
      <c r="J62" s="4"/>
      <c r="K62" s="169"/>
      <c r="L62" s="153"/>
      <c r="M62" s="182"/>
      <c r="N62" s="182"/>
      <c r="O62" s="181"/>
      <c r="P62" s="181"/>
      <c r="Q62" s="181"/>
    </row>
    <row r="63" spans="1:34" s="174" customFormat="1" ht="24.9" customHeight="1" x14ac:dyDescent="0.35">
      <c r="A63" s="242" t="s">
        <v>156</v>
      </c>
      <c r="B63" s="5" t="s">
        <v>157</v>
      </c>
      <c r="C63" s="28"/>
      <c r="D63" s="240"/>
      <c r="E63" s="240"/>
      <c r="F63" s="240"/>
      <c r="G63" s="240"/>
      <c r="H63" s="240"/>
      <c r="I63" s="240"/>
      <c r="J63" s="4"/>
      <c r="K63" s="169"/>
      <c r="L63" s="153"/>
      <c r="M63" s="182"/>
      <c r="N63" s="182"/>
      <c r="O63" s="181"/>
      <c r="P63" s="181"/>
      <c r="Q63" s="181"/>
    </row>
    <row r="64" spans="1:34" ht="24.9" customHeight="1" x14ac:dyDescent="0.35">
      <c r="A64" s="250">
        <v>2</v>
      </c>
      <c r="B64" s="250"/>
      <c r="C64" s="250"/>
      <c r="D64" s="250"/>
      <c r="E64" s="250"/>
      <c r="F64" s="250"/>
      <c r="G64" s="250"/>
      <c r="H64" s="250"/>
      <c r="I64" s="250"/>
      <c r="J64" s="5"/>
      <c r="K64" s="5"/>
      <c r="L64" s="5"/>
      <c r="M64" s="183"/>
      <c r="N64" s="5"/>
      <c r="O64" s="1"/>
      <c r="P64" s="1"/>
      <c r="Q64" s="1"/>
    </row>
    <row r="65" spans="1:17" ht="24.9" customHeight="1" x14ac:dyDescent="0.35">
      <c r="A65" s="17"/>
      <c r="B65" s="5"/>
      <c r="C65" s="6"/>
      <c r="D65" s="6"/>
      <c r="E65" s="6"/>
      <c r="F65" s="8"/>
      <c r="G65" s="8"/>
      <c r="H65" s="5"/>
      <c r="I65" s="5"/>
      <c r="J65" s="5"/>
      <c r="K65" s="5"/>
      <c r="L65" s="5"/>
      <c r="M65" s="5"/>
      <c r="N65" s="5"/>
      <c r="O65" s="1"/>
      <c r="P65" s="1"/>
      <c r="Q65" s="1"/>
    </row>
    <row r="66" spans="1:17" ht="24.9" customHeight="1" x14ac:dyDescent="0.35">
      <c r="D66" s="6"/>
      <c r="E66" s="6"/>
      <c r="F66" s="8"/>
      <c r="G66" s="8"/>
      <c r="H66" s="5"/>
      <c r="I66" s="5"/>
      <c r="J66" s="5"/>
      <c r="K66" s="5"/>
      <c r="L66" s="5"/>
      <c r="M66" s="5"/>
      <c r="N66" s="5"/>
      <c r="O66" s="1"/>
      <c r="P66" s="1"/>
      <c r="Q66" s="1"/>
    </row>
    <row r="67" spans="1:17" ht="24.9" customHeight="1" x14ac:dyDescent="0.35">
      <c r="A67" s="6"/>
      <c r="B67" s="5"/>
      <c r="C67" s="28"/>
      <c r="D67" s="6"/>
      <c r="E67" s="6"/>
      <c r="F67" s="8"/>
      <c r="G67" s="8"/>
      <c r="H67" s="5"/>
      <c r="I67" s="5"/>
      <c r="J67" s="5"/>
      <c r="K67" s="5"/>
      <c r="L67" s="5"/>
      <c r="M67" s="5"/>
      <c r="N67" s="5"/>
      <c r="O67" s="1"/>
      <c r="P67" s="1"/>
      <c r="Q67" s="1"/>
    </row>
    <row r="68" spans="1:17" ht="24.9" customHeight="1" x14ac:dyDescent="0.35">
      <c r="A68" s="9"/>
      <c r="B68" s="5"/>
      <c r="C68" s="28"/>
      <c r="D68" s="6"/>
      <c r="E68" s="6"/>
      <c r="F68" s="8"/>
      <c r="G68" s="8"/>
      <c r="H68" s="5"/>
      <c r="I68" s="5"/>
      <c r="J68" s="5"/>
      <c r="K68" s="5"/>
      <c r="L68" s="5"/>
      <c r="M68" s="5"/>
      <c r="N68" s="5"/>
      <c r="O68" s="1"/>
      <c r="P68" s="1"/>
      <c r="Q68" s="1"/>
    </row>
    <row r="69" spans="1:17" ht="24.9" customHeight="1" x14ac:dyDescent="0.35">
      <c r="A69" s="6"/>
      <c r="B69" s="5"/>
      <c r="C69" s="28"/>
      <c r="D69" s="6"/>
      <c r="E69" s="6"/>
      <c r="F69" s="8"/>
      <c r="G69" s="8"/>
      <c r="H69" s="5"/>
      <c r="I69" s="5"/>
      <c r="J69" s="5"/>
      <c r="K69" s="5"/>
      <c r="L69" s="5"/>
      <c r="M69" s="5"/>
      <c r="N69" s="5"/>
      <c r="O69" s="1"/>
      <c r="P69" s="1"/>
      <c r="Q69" s="1"/>
    </row>
    <row r="70" spans="1:17" ht="24.9" customHeight="1" x14ac:dyDescent="0.35">
      <c r="A70" s="6"/>
      <c r="B70" s="5"/>
      <c r="C70" s="28"/>
      <c r="D70" s="6"/>
      <c r="E70" s="6"/>
      <c r="F70" s="8"/>
      <c r="G70" s="8"/>
      <c r="H70" s="5"/>
      <c r="I70" s="5"/>
      <c r="J70" s="5"/>
      <c r="K70" s="5"/>
      <c r="L70" s="5"/>
      <c r="M70" s="5"/>
      <c r="N70" s="5"/>
      <c r="O70" s="1"/>
      <c r="P70" s="1"/>
      <c r="Q70" s="1"/>
    </row>
    <row r="71" spans="1:17" ht="24.9" customHeight="1" x14ac:dyDescent="0.35">
      <c r="A71" s="6"/>
      <c r="B71" s="5"/>
      <c r="C71" s="28"/>
      <c r="D71" s="6"/>
      <c r="E71" s="6"/>
      <c r="F71" s="8"/>
      <c r="G71" s="8"/>
      <c r="H71" s="5"/>
      <c r="I71" s="5"/>
      <c r="J71" s="5"/>
      <c r="K71" s="5"/>
      <c r="L71" s="5"/>
      <c r="M71" s="5"/>
      <c r="N71" s="5"/>
      <c r="O71" s="1"/>
      <c r="P71" s="1"/>
      <c r="Q71" s="1"/>
    </row>
    <row r="72" spans="1:17" ht="24.9" customHeight="1" x14ac:dyDescent="0.35">
      <c r="A72" s="6"/>
      <c r="B72" s="5"/>
      <c r="C72" s="28"/>
      <c r="D72" s="6"/>
      <c r="E72" s="6"/>
      <c r="F72" s="8"/>
      <c r="G72" s="8"/>
      <c r="H72" s="5"/>
      <c r="I72" s="5"/>
      <c r="J72" s="5"/>
      <c r="K72" s="5"/>
      <c r="L72" s="5"/>
      <c r="M72" s="5"/>
      <c r="N72" s="5"/>
      <c r="O72" s="1"/>
      <c r="P72" s="1"/>
      <c r="Q72" s="1"/>
    </row>
    <row r="73" spans="1:17" ht="24.9" customHeight="1" x14ac:dyDescent="0.35">
      <c r="A73" s="17"/>
      <c r="B73" s="5"/>
      <c r="C73" s="6"/>
      <c r="D73" s="6"/>
      <c r="E73" s="6"/>
      <c r="F73" s="8"/>
      <c r="G73" s="8"/>
      <c r="H73" s="5"/>
      <c r="I73" s="5"/>
      <c r="J73" s="5"/>
      <c r="K73" s="5"/>
      <c r="L73" s="5"/>
      <c r="M73" s="5"/>
      <c r="N73" s="5"/>
      <c r="O73" s="1"/>
      <c r="P73" s="1"/>
      <c r="Q73" s="1"/>
    </row>
    <row r="74" spans="1:17" ht="24.9" customHeight="1" x14ac:dyDescent="0.35">
      <c r="A74" s="5"/>
      <c r="B74" s="5"/>
      <c r="C74" s="6"/>
      <c r="D74" s="6"/>
      <c r="E74" s="6"/>
      <c r="F74" s="8"/>
      <c r="G74" s="8"/>
      <c r="H74" s="5"/>
      <c r="I74" s="5"/>
      <c r="J74" s="5"/>
      <c r="K74" s="5"/>
      <c r="L74" s="5"/>
      <c r="M74" s="5"/>
      <c r="N74" s="5"/>
      <c r="O74" s="1"/>
      <c r="P74" s="1"/>
      <c r="Q74" s="1"/>
    </row>
    <row r="75" spans="1:17" ht="24.9" customHeight="1" x14ac:dyDescent="0.35">
      <c r="A75" s="5"/>
      <c r="B75" s="5"/>
      <c r="C75" s="6"/>
      <c r="D75" s="6"/>
      <c r="E75" s="6"/>
      <c r="F75" s="8"/>
      <c r="G75" s="8"/>
      <c r="H75" s="5"/>
      <c r="I75" s="5"/>
      <c r="J75" s="5"/>
      <c r="K75" s="5"/>
      <c r="L75" s="5"/>
      <c r="M75" s="5"/>
      <c r="N75" s="5"/>
      <c r="O75" s="1"/>
      <c r="P75" s="1"/>
      <c r="Q75" s="1"/>
    </row>
    <row r="76" spans="1:17" ht="24.9" customHeight="1" x14ac:dyDescent="0.35">
      <c r="A76" s="5"/>
      <c r="B76" s="5"/>
      <c r="C76" s="6"/>
      <c r="D76" s="6"/>
      <c r="E76" s="6"/>
      <c r="F76" s="8"/>
      <c r="G76" s="8"/>
      <c r="H76" s="5"/>
      <c r="I76" s="5"/>
      <c r="J76" s="5"/>
      <c r="K76" s="5"/>
      <c r="L76" s="5"/>
      <c r="M76" s="5"/>
      <c r="N76" s="5"/>
      <c r="O76" s="1"/>
      <c r="P76" s="1"/>
      <c r="Q76" s="1"/>
    </row>
    <row r="77" spans="1:17" ht="24.9" customHeight="1" x14ac:dyDescent="0.35">
      <c r="A77" s="5"/>
      <c r="B77" s="5"/>
      <c r="C77" s="6"/>
      <c r="D77" s="6"/>
      <c r="E77" s="6"/>
      <c r="F77" s="8"/>
      <c r="G77" s="8"/>
      <c r="H77" s="5"/>
      <c r="I77" s="5"/>
      <c r="J77" s="5"/>
      <c r="K77" s="5"/>
      <c r="L77" s="5"/>
      <c r="M77" s="5"/>
      <c r="N77" s="5"/>
      <c r="O77" s="1"/>
      <c r="P77" s="1"/>
      <c r="Q77" s="1"/>
    </row>
    <row r="78" spans="1:17" ht="24.9" customHeight="1" x14ac:dyDescent="0.35">
      <c r="A78" s="5"/>
      <c r="B78" s="5"/>
      <c r="C78" s="6"/>
      <c r="D78" s="6"/>
      <c r="E78" s="6"/>
      <c r="F78" s="8"/>
      <c r="G78" s="8"/>
      <c r="H78" s="5"/>
      <c r="I78" s="5"/>
      <c r="J78" s="5"/>
      <c r="K78" s="5"/>
      <c r="L78" s="5"/>
      <c r="M78" s="5"/>
      <c r="N78" s="5"/>
      <c r="O78" s="1"/>
      <c r="P78" s="1"/>
      <c r="Q78" s="1"/>
    </row>
    <row r="79" spans="1:17" ht="24.9" customHeight="1" x14ac:dyDescent="0.35">
      <c r="A79" s="5"/>
      <c r="B79" s="5"/>
      <c r="C79" s="6"/>
      <c r="D79" s="6"/>
      <c r="E79" s="6"/>
      <c r="F79" s="8"/>
      <c r="G79" s="8"/>
      <c r="H79" s="5"/>
      <c r="I79" s="5"/>
      <c r="J79" s="5"/>
      <c r="K79" s="5"/>
      <c r="L79" s="5"/>
      <c r="M79" s="5"/>
      <c r="N79" s="5"/>
      <c r="O79" s="1"/>
      <c r="P79" s="1"/>
      <c r="Q79" s="1"/>
    </row>
    <row r="80" spans="1:17" ht="24.9" customHeight="1" x14ac:dyDescent="0.35">
      <c r="A80" s="17"/>
      <c r="B80" s="5"/>
      <c r="C80" s="6"/>
      <c r="D80" s="6"/>
      <c r="E80" s="6"/>
      <c r="F80" s="8"/>
      <c r="G80" s="8"/>
      <c r="H80" s="5"/>
      <c r="I80" s="5"/>
      <c r="J80" s="5"/>
      <c r="K80" s="5"/>
      <c r="L80" s="5"/>
      <c r="M80" s="5"/>
      <c r="N80" s="5"/>
      <c r="O80" s="1"/>
      <c r="P80" s="1"/>
      <c r="Q80" s="1"/>
    </row>
    <row r="81" spans="1:17" ht="24.9" customHeight="1" x14ac:dyDescent="0.35">
      <c r="A81" s="23"/>
      <c r="B81" s="23"/>
      <c r="C81" s="21"/>
      <c r="D81" s="21"/>
      <c r="E81" s="21"/>
      <c r="F81" s="22"/>
      <c r="G81" s="22"/>
      <c r="H81" s="23"/>
      <c r="I81" s="5"/>
      <c r="J81" s="5"/>
      <c r="K81" s="5"/>
      <c r="L81" s="5"/>
      <c r="M81" s="5"/>
      <c r="N81" s="5"/>
      <c r="O81" s="1"/>
      <c r="P81" s="1"/>
      <c r="Q81" s="1"/>
    </row>
    <row r="82" spans="1:17" ht="24.9" customHeight="1" x14ac:dyDescent="0.35">
      <c r="A82" s="23"/>
      <c r="B82" s="23"/>
      <c r="C82" s="21"/>
      <c r="D82" s="21"/>
      <c r="E82" s="21"/>
      <c r="F82" s="22"/>
      <c r="G82" s="22"/>
      <c r="H82" s="23"/>
      <c r="I82" s="5"/>
      <c r="J82" s="5"/>
      <c r="K82" s="5"/>
      <c r="L82" s="5"/>
      <c r="M82" s="5"/>
      <c r="N82" s="5"/>
      <c r="O82" s="1"/>
      <c r="P82" s="1"/>
      <c r="Q82" s="1"/>
    </row>
    <row r="83" spans="1:17" ht="24.9" customHeight="1" x14ac:dyDescent="0.35">
      <c r="A83" s="23"/>
      <c r="B83" s="23"/>
      <c r="C83" s="21"/>
      <c r="D83" s="21"/>
      <c r="E83" s="21"/>
      <c r="F83" s="22"/>
      <c r="G83" s="22"/>
      <c r="H83" s="19"/>
      <c r="I83" s="5"/>
      <c r="J83" s="5"/>
      <c r="K83" s="5"/>
      <c r="L83" s="5"/>
      <c r="M83" s="5"/>
      <c r="N83" s="5"/>
      <c r="O83" s="1"/>
      <c r="P83" s="1"/>
      <c r="Q83" s="1"/>
    </row>
    <row r="84" spans="1:17" ht="24.9" customHeight="1" x14ac:dyDescent="0.35">
      <c r="A84" s="5"/>
      <c r="B84" s="5"/>
      <c r="C84" s="6"/>
      <c r="D84" s="6"/>
      <c r="E84" s="6"/>
      <c r="F84" s="8"/>
      <c r="G84" s="8"/>
      <c r="H84" s="5"/>
      <c r="I84" s="5"/>
      <c r="J84" s="5"/>
      <c r="K84" s="5"/>
      <c r="L84" s="5"/>
      <c r="M84" s="5"/>
      <c r="N84" s="5"/>
      <c r="O84" s="1"/>
      <c r="P84" s="1"/>
      <c r="Q84" s="1"/>
    </row>
    <row r="85" spans="1:17" ht="24.9" customHeight="1" x14ac:dyDescent="0.35">
      <c r="A85" s="1"/>
      <c r="B85" s="1"/>
      <c r="C85" s="6"/>
      <c r="D85" s="6"/>
      <c r="E85" s="6"/>
      <c r="F85" s="4"/>
      <c r="G85" s="4"/>
      <c r="H85" s="5"/>
      <c r="I85" s="5"/>
      <c r="J85" s="5"/>
      <c r="K85" s="5"/>
      <c r="L85" s="5"/>
      <c r="M85" s="5"/>
      <c r="N85" s="5"/>
      <c r="O85" s="1"/>
      <c r="P85" s="1"/>
      <c r="Q85" s="1"/>
    </row>
    <row r="86" spans="1:17" ht="24.9" customHeight="1" x14ac:dyDescent="0.35">
      <c r="A86" s="1"/>
      <c r="B86" s="1"/>
      <c r="C86" s="6"/>
      <c r="D86" s="6"/>
      <c r="E86" s="6"/>
      <c r="F86" s="4"/>
      <c r="G86" s="4"/>
      <c r="H86" s="5"/>
      <c r="I86" s="5"/>
      <c r="J86" s="5"/>
      <c r="K86" s="5"/>
      <c r="L86" s="5"/>
      <c r="M86" s="5"/>
      <c r="N86" s="5"/>
      <c r="O86" s="1"/>
      <c r="P86" s="1"/>
      <c r="Q86" s="1"/>
    </row>
    <row r="87" spans="1:17" ht="24.9" customHeight="1" x14ac:dyDescent="0.35">
      <c r="A87" s="1"/>
      <c r="B87" s="1"/>
      <c r="C87" s="6"/>
      <c r="D87" s="6"/>
      <c r="E87" s="6"/>
      <c r="F87" s="4"/>
      <c r="G87" s="4"/>
      <c r="H87" s="5"/>
      <c r="I87" s="5"/>
      <c r="J87" s="5"/>
      <c r="K87" s="5"/>
      <c r="L87" s="5"/>
      <c r="M87" s="5"/>
      <c r="N87" s="5"/>
      <c r="O87" s="1"/>
      <c r="P87" s="1"/>
      <c r="Q87" s="1"/>
    </row>
    <row r="88" spans="1:17" ht="24.9" customHeight="1" x14ac:dyDescent="0.35">
      <c r="A88" s="1"/>
      <c r="B88" s="1"/>
      <c r="C88" s="6"/>
      <c r="D88" s="6"/>
      <c r="E88" s="6"/>
      <c r="F88" s="4"/>
      <c r="G88" s="4"/>
      <c r="H88" s="5"/>
      <c r="I88" s="5"/>
      <c r="J88" s="5"/>
      <c r="K88" s="5"/>
      <c r="L88" s="5"/>
      <c r="M88" s="5"/>
      <c r="N88" s="5"/>
      <c r="O88" s="1"/>
      <c r="P88" s="1"/>
      <c r="Q88" s="1"/>
    </row>
    <row r="89" spans="1:17" ht="24.9" customHeight="1" x14ac:dyDescent="0.35">
      <c r="A89" s="1"/>
      <c r="B89" s="1"/>
      <c r="C89" s="6"/>
      <c r="D89" s="6"/>
      <c r="E89" s="6"/>
      <c r="F89" s="4"/>
      <c r="G89" s="4"/>
      <c r="H89" s="5"/>
      <c r="I89" s="5"/>
      <c r="J89" s="5"/>
      <c r="K89" s="5"/>
      <c r="L89" s="5"/>
      <c r="M89" s="5"/>
      <c r="N89" s="5"/>
      <c r="O89" s="1"/>
      <c r="P89" s="1"/>
      <c r="Q89" s="1"/>
    </row>
    <row r="90" spans="1:17" ht="24.9" customHeight="1" x14ac:dyDescent="0.35">
      <c r="A90" s="1"/>
      <c r="B90" s="1"/>
      <c r="C90" s="6"/>
      <c r="D90" s="6"/>
      <c r="E90" s="6"/>
      <c r="F90" s="4"/>
      <c r="G90" s="4"/>
      <c r="H90" s="5"/>
      <c r="I90" s="5"/>
      <c r="J90" s="5"/>
      <c r="K90" s="5"/>
      <c r="L90" s="5"/>
      <c r="M90" s="5"/>
      <c r="N90" s="5"/>
      <c r="O90" s="1"/>
      <c r="P90" s="1"/>
      <c r="Q90" s="1"/>
    </row>
    <row r="91" spans="1:17" ht="24.9" customHeight="1" x14ac:dyDescent="0.35">
      <c r="A91" s="1"/>
      <c r="B91" s="1"/>
      <c r="C91" s="6"/>
      <c r="D91" s="6"/>
      <c r="E91" s="6"/>
      <c r="F91" s="4"/>
      <c r="G91" s="4"/>
      <c r="H91" s="5"/>
      <c r="I91" s="5"/>
      <c r="J91" s="5"/>
      <c r="K91" s="5"/>
      <c r="L91" s="5"/>
      <c r="M91" s="5"/>
      <c r="N91" s="5"/>
      <c r="O91" s="1"/>
      <c r="P91" s="1"/>
      <c r="Q91" s="1"/>
    </row>
    <row r="92" spans="1:17" ht="24.9" customHeight="1" x14ac:dyDescent="0.35">
      <c r="A92" s="1"/>
      <c r="B92" s="1"/>
      <c r="C92" s="6"/>
      <c r="D92" s="6"/>
      <c r="E92" s="6"/>
      <c r="F92" s="4"/>
      <c r="G92" s="4"/>
      <c r="H92" s="5"/>
      <c r="I92" s="5"/>
      <c r="J92" s="5"/>
      <c r="K92" s="5"/>
      <c r="L92" s="5"/>
      <c r="M92" s="5"/>
      <c r="N92" s="5"/>
      <c r="O92" s="1"/>
      <c r="P92" s="1"/>
      <c r="Q92" s="1"/>
    </row>
    <row r="93" spans="1:17" ht="24.9" customHeight="1" x14ac:dyDescent="0.35">
      <c r="A93" s="1"/>
      <c r="B93" s="1"/>
      <c r="C93" s="6"/>
      <c r="D93" s="6"/>
      <c r="E93" s="6"/>
      <c r="F93" s="4"/>
      <c r="G93" s="4"/>
      <c r="H93" s="5"/>
      <c r="I93" s="5"/>
      <c r="J93" s="5"/>
      <c r="K93" s="5"/>
      <c r="L93" s="5"/>
      <c r="M93" s="5"/>
      <c r="N93" s="5"/>
      <c r="O93" s="1"/>
      <c r="P93" s="1"/>
      <c r="Q93" s="1"/>
    </row>
    <row r="94" spans="1:17" ht="24.9" customHeight="1" x14ac:dyDescent="0.35">
      <c r="A94" s="1"/>
      <c r="B94" s="1"/>
      <c r="C94" s="6"/>
      <c r="D94" s="6"/>
      <c r="E94" s="6"/>
      <c r="F94" s="4"/>
      <c r="G94" s="4"/>
      <c r="H94" s="5"/>
      <c r="I94" s="23"/>
      <c r="J94" s="5"/>
      <c r="K94" s="5"/>
      <c r="L94" s="5"/>
      <c r="M94" s="5"/>
      <c r="N94" s="5"/>
      <c r="O94" s="1"/>
      <c r="P94" s="1"/>
      <c r="Q94" s="1"/>
    </row>
    <row r="95" spans="1:17" ht="24.9" customHeight="1" x14ac:dyDescent="0.35">
      <c r="A95" s="1"/>
      <c r="B95" s="1"/>
      <c r="C95" s="6"/>
      <c r="D95" s="6"/>
      <c r="E95" s="6"/>
      <c r="F95" s="4"/>
      <c r="G95" s="4"/>
      <c r="H95" s="5"/>
      <c r="I95" s="23"/>
      <c r="J95" s="5"/>
      <c r="K95" s="5"/>
      <c r="L95" s="5"/>
      <c r="M95" s="5"/>
      <c r="N95" s="5"/>
      <c r="O95" s="1"/>
      <c r="P95" s="1"/>
      <c r="Q95" s="1"/>
    </row>
    <row r="96" spans="1:17" ht="24.9" customHeight="1" x14ac:dyDescent="0.35">
      <c r="A96" s="1"/>
      <c r="B96" s="1"/>
      <c r="C96" s="6"/>
      <c r="D96" s="6"/>
      <c r="E96" s="6"/>
      <c r="F96" s="4"/>
      <c r="G96" s="4"/>
      <c r="H96" s="5"/>
      <c r="I96" s="23"/>
      <c r="K96" s="5"/>
      <c r="L96" s="5"/>
      <c r="M96" s="5"/>
      <c r="N96" s="5"/>
      <c r="O96" s="1"/>
      <c r="P96" s="1"/>
      <c r="Q96" s="1"/>
    </row>
    <row r="97" spans="1:17" ht="18" x14ac:dyDescent="0.35">
      <c r="A97" s="1"/>
      <c r="B97" s="1"/>
      <c r="C97" s="6"/>
      <c r="D97" s="6"/>
      <c r="E97" s="6"/>
      <c r="F97" s="4"/>
      <c r="G97" s="4"/>
      <c r="H97" s="5"/>
      <c r="I97" s="28"/>
      <c r="J97" s="5"/>
      <c r="K97" s="5"/>
      <c r="L97" s="5"/>
      <c r="M97" s="5"/>
      <c r="N97" s="5"/>
      <c r="O97" s="1"/>
      <c r="P97" s="1"/>
      <c r="Q97" s="1"/>
    </row>
    <row r="98" spans="1:17" ht="18" x14ac:dyDescent="0.35">
      <c r="A98" s="1"/>
      <c r="B98" s="1"/>
      <c r="C98" s="6"/>
      <c r="D98" s="6"/>
      <c r="E98" s="6"/>
      <c r="F98" s="4"/>
      <c r="G98" s="4"/>
      <c r="H98" s="5"/>
      <c r="I98" s="5"/>
      <c r="J98" s="5"/>
      <c r="K98" s="5"/>
      <c r="L98" s="5"/>
      <c r="M98" s="5"/>
      <c r="N98" s="5"/>
      <c r="O98" s="1"/>
      <c r="P98" s="1"/>
      <c r="Q98" s="1"/>
    </row>
    <row r="99" spans="1:17" ht="18" x14ac:dyDescent="0.35">
      <c r="A99" s="1"/>
      <c r="B99" s="1"/>
      <c r="C99" s="6"/>
      <c r="D99" s="6"/>
      <c r="E99" s="6"/>
      <c r="F99" s="4"/>
      <c r="G99" s="4"/>
      <c r="H99" s="5"/>
      <c r="I99" s="5"/>
      <c r="J99" s="5"/>
      <c r="K99" s="5"/>
      <c r="L99" s="5"/>
      <c r="M99" s="5"/>
      <c r="N99" s="5"/>
      <c r="O99" s="1"/>
      <c r="P99" s="1"/>
      <c r="Q99" s="1"/>
    </row>
    <row r="100" spans="1:17" ht="18" x14ac:dyDescent="0.35">
      <c r="A100" s="1"/>
      <c r="B100" s="1"/>
      <c r="C100" s="6"/>
      <c r="D100" s="6"/>
      <c r="E100" s="6"/>
      <c r="F100" s="4"/>
      <c r="G100" s="4"/>
      <c r="H100" s="5"/>
      <c r="I100" s="5"/>
      <c r="J100" s="5"/>
      <c r="K100" s="5"/>
      <c r="L100" s="5"/>
      <c r="M100" s="5"/>
      <c r="N100" s="5"/>
      <c r="O100" s="1"/>
      <c r="P100" s="1"/>
      <c r="Q100" s="1"/>
    </row>
    <row r="101" spans="1:17" ht="18" x14ac:dyDescent="0.35">
      <c r="A101" s="1"/>
      <c r="B101" s="1"/>
      <c r="C101" s="6"/>
      <c r="D101" s="6"/>
      <c r="E101" s="6"/>
      <c r="F101" s="4"/>
      <c r="G101" s="4"/>
      <c r="H101" s="5"/>
      <c r="I101" s="5"/>
      <c r="J101" s="5"/>
      <c r="K101" s="5"/>
      <c r="L101" s="5"/>
      <c r="M101" s="5"/>
      <c r="N101" s="5"/>
      <c r="O101" s="1"/>
      <c r="P101" s="1"/>
      <c r="Q101" s="1"/>
    </row>
    <row r="102" spans="1:17" ht="18" x14ac:dyDescent="0.35">
      <c r="A102" s="1"/>
      <c r="B102" s="1"/>
      <c r="C102" s="6"/>
      <c r="D102" s="6"/>
      <c r="E102" s="6"/>
      <c r="F102" s="4"/>
      <c r="G102" s="4"/>
      <c r="H102" s="5"/>
      <c r="I102" s="5"/>
      <c r="J102" s="5"/>
      <c r="K102" s="5"/>
      <c r="L102" s="5"/>
      <c r="M102" s="5"/>
      <c r="N102" s="5"/>
      <c r="O102" s="1"/>
      <c r="P102" s="1"/>
      <c r="Q102" s="1"/>
    </row>
    <row r="103" spans="1:17" ht="18" x14ac:dyDescent="0.35">
      <c r="A103" s="1"/>
      <c r="B103" s="1"/>
      <c r="C103" s="6"/>
      <c r="D103" s="6"/>
      <c r="E103" s="6"/>
      <c r="F103" s="4"/>
      <c r="G103" s="4"/>
      <c r="H103" s="5"/>
      <c r="I103" s="5"/>
      <c r="J103" s="5"/>
      <c r="K103" s="5"/>
      <c r="L103" s="5"/>
      <c r="M103" s="5"/>
      <c r="N103" s="5"/>
      <c r="O103" s="1"/>
      <c r="P103" s="1"/>
      <c r="Q103" s="1"/>
    </row>
    <row r="104" spans="1:17" ht="18" x14ac:dyDescent="0.35">
      <c r="A104" s="1"/>
      <c r="B104" s="1"/>
      <c r="C104" s="6"/>
      <c r="D104" s="6"/>
      <c r="E104" s="6"/>
      <c r="F104" s="4"/>
      <c r="G104" s="4"/>
      <c r="H104" s="5"/>
      <c r="I104" s="5"/>
      <c r="J104" s="5"/>
      <c r="K104" s="5"/>
      <c r="L104" s="5"/>
      <c r="M104" s="5"/>
      <c r="N104" s="5"/>
      <c r="O104" s="1"/>
      <c r="P104" s="1"/>
      <c r="Q104" s="1"/>
    </row>
    <row r="105" spans="1:17" ht="18" x14ac:dyDescent="0.35">
      <c r="A105" s="1"/>
      <c r="B105" s="1"/>
      <c r="C105" s="6"/>
      <c r="D105" s="6"/>
      <c r="E105" s="6"/>
      <c r="F105" s="4"/>
      <c r="G105" s="4"/>
      <c r="H105" s="5"/>
      <c r="I105" s="5"/>
      <c r="J105" s="5"/>
      <c r="K105" s="5"/>
      <c r="L105" s="5"/>
      <c r="M105" s="5"/>
      <c r="N105" s="5"/>
      <c r="O105" s="1"/>
      <c r="P105" s="1"/>
      <c r="Q105" s="1"/>
    </row>
    <row r="106" spans="1:17" ht="18" x14ac:dyDescent="0.35">
      <c r="A106" s="1"/>
      <c r="B106" s="1"/>
      <c r="C106" s="6"/>
      <c r="D106" s="6"/>
      <c r="E106" s="6"/>
      <c r="F106" s="4"/>
      <c r="G106" s="4"/>
      <c r="H106" s="5"/>
      <c r="I106" s="5"/>
      <c r="J106" s="5"/>
      <c r="K106" s="5"/>
      <c r="L106" s="5"/>
      <c r="M106" s="5"/>
      <c r="N106" s="5"/>
      <c r="O106" s="1"/>
      <c r="P106" s="1"/>
      <c r="Q106" s="1"/>
    </row>
    <row r="107" spans="1:17" ht="18" x14ac:dyDescent="0.35">
      <c r="A107" s="1"/>
      <c r="B107" s="1"/>
      <c r="C107" s="6"/>
      <c r="D107" s="6"/>
      <c r="E107" s="6"/>
      <c r="F107" s="4"/>
      <c r="G107" s="4"/>
      <c r="H107" s="5"/>
      <c r="I107" s="5"/>
      <c r="J107" s="5"/>
      <c r="K107" s="5"/>
      <c r="L107" s="5"/>
      <c r="M107" s="5"/>
      <c r="N107" s="5"/>
      <c r="O107" s="1"/>
      <c r="P107" s="1"/>
      <c r="Q107" s="1"/>
    </row>
    <row r="108" spans="1:17" ht="18" x14ac:dyDescent="0.35">
      <c r="A108" s="1"/>
      <c r="B108" s="1"/>
      <c r="C108" s="6"/>
      <c r="D108" s="6"/>
      <c r="E108" s="6"/>
      <c r="F108" s="4"/>
      <c r="G108" s="4"/>
      <c r="H108" s="5"/>
      <c r="I108" s="5"/>
      <c r="J108" s="5"/>
      <c r="K108" s="5"/>
      <c r="L108" s="5"/>
      <c r="M108" s="5"/>
      <c r="N108" s="5"/>
      <c r="O108" s="1"/>
      <c r="P108" s="1"/>
      <c r="Q108" s="1"/>
    </row>
    <row r="109" spans="1:17" ht="18" x14ac:dyDescent="0.35">
      <c r="A109" s="1"/>
      <c r="B109" s="1"/>
      <c r="C109" s="6"/>
      <c r="D109" s="6"/>
      <c r="E109" s="6"/>
      <c r="F109" s="4"/>
      <c r="G109" s="4"/>
      <c r="H109" s="5"/>
      <c r="I109" s="5"/>
      <c r="J109" s="5"/>
      <c r="K109" s="5"/>
      <c r="L109" s="5"/>
      <c r="M109" s="5"/>
      <c r="N109" s="5"/>
      <c r="O109" s="1"/>
      <c r="P109" s="1"/>
      <c r="Q109" s="1"/>
    </row>
    <row r="110" spans="1:17" ht="18" x14ac:dyDescent="0.35">
      <c r="A110" s="1"/>
      <c r="B110" s="1"/>
      <c r="C110" s="6"/>
      <c r="D110" s="6"/>
      <c r="E110" s="6"/>
      <c r="F110" s="4"/>
      <c r="G110" s="4"/>
      <c r="H110" s="5"/>
      <c r="I110" s="5"/>
      <c r="J110" s="5"/>
      <c r="K110" s="5"/>
      <c r="L110" s="5"/>
      <c r="M110" s="5"/>
      <c r="N110" s="5"/>
      <c r="O110" s="1"/>
      <c r="P110" s="1"/>
      <c r="Q110" s="1"/>
    </row>
    <row r="111" spans="1:17" ht="18" x14ac:dyDescent="0.35">
      <c r="A111" s="1"/>
      <c r="B111" s="1"/>
      <c r="C111" s="6"/>
      <c r="D111" s="6"/>
      <c r="E111" s="6"/>
      <c r="F111" s="4"/>
      <c r="G111" s="4"/>
      <c r="H111" s="5"/>
      <c r="I111" s="5"/>
      <c r="J111" s="5"/>
      <c r="K111" s="5"/>
      <c r="L111" s="5"/>
      <c r="M111" s="5"/>
      <c r="N111" s="5"/>
      <c r="O111" s="1"/>
      <c r="P111" s="1"/>
      <c r="Q111" s="1"/>
    </row>
    <row r="112" spans="1:17" ht="18" x14ac:dyDescent="0.35">
      <c r="A112" s="1"/>
      <c r="B112" s="1"/>
      <c r="C112" s="6"/>
      <c r="D112" s="6"/>
      <c r="E112" s="6"/>
      <c r="F112" s="4"/>
      <c r="G112" s="4"/>
      <c r="H112" s="5"/>
      <c r="I112" s="5"/>
      <c r="J112" s="5"/>
      <c r="K112" s="5"/>
      <c r="L112" s="5"/>
      <c r="M112" s="5"/>
      <c r="N112" s="5"/>
      <c r="O112" s="1"/>
      <c r="P112" s="1"/>
      <c r="Q112" s="1"/>
    </row>
    <row r="113" spans="1:17" ht="18" x14ac:dyDescent="0.35">
      <c r="A113" s="1"/>
      <c r="B113" s="1"/>
      <c r="C113" s="6"/>
      <c r="D113" s="6"/>
      <c r="E113" s="6"/>
      <c r="F113" s="4"/>
      <c r="G113" s="4"/>
      <c r="H113" s="5"/>
      <c r="I113" s="5"/>
      <c r="J113" s="5"/>
      <c r="K113" s="5"/>
      <c r="L113" s="5"/>
      <c r="M113" s="5"/>
      <c r="N113" s="5"/>
      <c r="O113" s="1"/>
      <c r="P113" s="1"/>
      <c r="Q113" s="1"/>
    </row>
    <row r="114" spans="1:17" ht="18" x14ac:dyDescent="0.35">
      <c r="A114" s="1"/>
      <c r="B114" s="1"/>
      <c r="C114" s="7"/>
      <c r="D114" s="7"/>
      <c r="E114" s="7"/>
      <c r="F114" s="3"/>
      <c r="G114" s="3"/>
      <c r="H114" s="1"/>
      <c r="I114" s="5"/>
      <c r="J114" s="5"/>
      <c r="K114" s="5"/>
      <c r="L114" s="5"/>
      <c r="M114" s="5"/>
      <c r="N114" s="5"/>
      <c r="O114" s="1"/>
      <c r="P114" s="1"/>
      <c r="Q114" s="1"/>
    </row>
    <row r="115" spans="1:17" ht="18" x14ac:dyDescent="0.35">
      <c r="A115" s="1"/>
      <c r="B115" s="1"/>
      <c r="C115" s="7"/>
      <c r="D115" s="7"/>
      <c r="E115" s="7"/>
      <c r="F115" s="3"/>
      <c r="G115" s="3"/>
      <c r="H115" s="1"/>
      <c r="I115" s="5"/>
      <c r="J115" s="5"/>
      <c r="K115" s="5"/>
      <c r="L115" s="5"/>
      <c r="M115" s="5"/>
      <c r="N115" s="5"/>
      <c r="O115" s="1"/>
      <c r="P115" s="1"/>
      <c r="Q115" s="1"/>
    </row>
    <row r="116" spans="1:17" ht="18" x14ac:dyDescent="0.35">
      <c r="A116" s="1"/>
      <c r="B116" s="1"/>
      <c r="C116" s="7"/>
      <c r="D116" s="7"/>
      <c r="E116" s="7"/>
      <c r="F116" s="3"/>
      <c r="G116" s="3"/>
      <c r="H116" s="1"/>
      <c r="I116" s="5"/>
      <c r="J116" s="5"/>
      <c r="K116" s="5"/>
      <c r="L116" s="5"/>
      <c r="M116" s="5"/>
      <c r="N116" s="5"/>
      <c r="O116" s="1"/>
      <c r="P116" s="1"/>
      <c r="Q116" s="1"/>
    </row>
    <row r="117" spans="1:17" ht="18" x14ac:dyDescent="0.35">
      <c r="A117" s="1"/>
      <c r="B117" s="1"/>
      <c r="C117" s="7"/>
      <c r="D117" s="7"/>
      <c r="E117" s="7"/>
      <c r="F117" s="3"/>
      <c r="G117" s="3"/>
      <c r="H117" s="1"/>
      <c r="I117" s="5"/>
      <c r="J117" s="5"/>
      <c r="K117" s="5"/>
      <c r="L117" s="5"/>
      <c r="M117" s="5"/>
      <c r="N117" s="5"/>
      <c r="O117" s="1"/>
      <c r="P117" s="1"/>
      <c r="Q117" s="1"/>
    </row>
    <row r="118" spans="1:17" ht="18" x14ac:dyDescent="0.35">
      <c r="A118" s="1"/>
      <c r="B118" s="1"/>
      <c r="C118" s="7"/>
      <c r="D118" s="7"/>
      <c r="E118" s="7"/>
      <c r="F118" s="3"/>
      <c r="G118" s="3"/>
      <c r="H118" s="1"/>
      <c r="I118" s="5"/>
      <c r="J118" s="5"/>
      <c r="K118" s="5"/>
      <c r="L118" s="5"/>
      <c r="M118" s="5"/>
      <c r="N118" s="5"/>
      <c r="O118" s="1"/>
      <c r="P118" s="1"/>
      <c r="Q118" s="1"/>
    </row>
    <row r="119" spans="1:17" ht="18" x14ac:dyDescent="0.35">
      <c r="A119" s="1"/>
      <c r="B119" s="1"/>
      <c r="C119" s="7"/>
      <c r="D119" s="7"/>
      <c r="E119" s="7"/>
      <c r="F119" s="3"/>
      <c r="G119" s="3"/>
      <c r="H119" s="1"/>
      <c r="I119" s="5"/>
      <c r="J119" s="5"/>
      <c r="K119" s="5"/>
      <c r="L119" s="5"/>
      <c r="M119" s="5"/>
      <c r="N119" s="5"/>
      <c r="O119" s="1"/>
      <c r="P119" s="1"/>
      <c r="Q119" s="1"/>
    </row>
    <row r="120" spans="1:17" ht="18" x14ac:dyDescent="0.35">
      <c r="A120" s="1"/>
      <c r="B120" s="1"/>
      <c r="C120" s="7"/>
      <c r="D120" s="7"/>
      <c r="E120" s="7"/>
      <c r="F120" s="3"/>
      <c r="G120" s="3"/>
      <c r="H120" s="1"/>
      <c r="I120" s="5"/>
      <c r="J120" s="5"/>
      <c r="K120" s="5"/>
      <c r="L120" s="5"/>
      <c r="M120" s="5"/>
      <c r="N120" s="5"/>
      <c r="O120" s="1"/>
      <c r="P120" s="1"/>
      <c r="Q120" s="1"/>
    </row>
    <row r="121" spans="1:17" ht="18" x14ac:dyDescent="0.35">
      <c r="A121" s="1"/>
      <c r="B121" s="1"/>
      <c r="C121" s="3"/>
      <c r="D121" s="3"/>
      <c r="E121" s="3"/>
      <c r="F121" s="3"/>
      <c r="G121" s="3"/>
      <c r="H121" s="1"/>
      <c r="I121" s="5"/>
      <c r="J121" s="5"/>
      <c r="K121" s="5"/>
      <c r="L121" s="5"/>
      <c r="M121" s="5"/>
      <c r="N121" s="5"/>
      <c r="O121" s="1"/>
      <c r="P121" s="1"/>
      <c r="Q121" s="1"/>
    </row>
    <row r="122" spans="1:17" ht="18" x14ac:dyDescent="0.35">
      <c r="A122" s="1"/>
      <c r="B122" s="1"/>
      <c r="C122" s="3"/>
      <c r="D122" s="3"/>
      <c r="E122" s="3"/>
      <c r="F122" s="3"/>
      <c r="G122" s="3"/>
      <c r="H122" s="1"/>
      <c r="I122" s="5"/>
      <c r="J122" s="5"/>
      <c r="K122" s="5"/>
      <c r="L122" s="5"/>
      <c r="M122" s="5"/>
      <c r="N122" s="5"/>
      <c r="O122" s="1"/>
      <c r="P122" s="1"/>
      <c r="Q122" s="1"/>
    </row>
    <row r="123" spans="1:17" ht="18" x14ac:dyDescent="0.35">
      <c r="A123" s="1"/>
      <c r="B123" s="1"/>
      <c r="C123" s="3"/>
      <c r="D123" s="3"/>
      <c r="E123" s="3"/>
      <c r="F123" s="3"/>
      <c r="G123" s="3"/>
      <c r="H123" s="1"/>
      <c r="I123" s="5"/>
      <c r="J123" s="5"/>
      <c r="K123" s="5"/>
      <c r="L123" s="5"/>
      <c r="M123" s="5"/>
      <c r="N123" s="5"/>
      <c r="O123" s="1"/>
      <c r="P123" s="1"/>
      <c r="Q123" s="1"/>
    </row>
    <row r="124" spans="1:17" ht="18" x14ac:dyDescent="0.35">
      <c r="A124" s="1"/>
      <c r="B124" s="1"/>
      <c r="C124" s="3"/>
      <c r="D124" s="3"/>
      <c r="E124" s="3"/>
      <c r="F124" s="3"/>
      <c r="G124" s="3"/>
      <c r="H124" s="1"/>
      <c r="I124" s="5"/>
      <c r="J124" s="5"/>
      <c r="K124" s="5"/>
      <c r="L124" s="5"/>
      <c r="M124" s="5"/>
      <c r="N124" s="5"/>
      <c r="O124" s="1"/>
      <c r="P124" s="1"/>
      <c r="Q124" s="1"/>
    </row>
    <row r="125" spans="1:17" ht="18" x14ac:dyDescent="0.35">
      <c r="A125" s="1"/>
      <c r="B125" s="1"/>
      <c r="C125" s="3"/>
      <c r="D125" s="3"/>
      <c r="E125" s="3"/>
      <c r="F125" s="3"/>
      <c r="G125" s="3"/>
      <c r="H125" s="1"/>
      <c r="I125" s="5"/>
      <c r="J125" s="5"/>
      <c r="K125" s="5"/>
      <c r="L125" s="5"/>
      <c r="M125" s="5"/>
      <c r="N125" s="5"/>
      <c r="O125" s="1"/>
      <c r="P125" s="1"/>
      <c r="Q125" s="1"/>
    </row>
    <row r="126" spans="1:17" ht="18" x14ac:dyDescent="0.35">
      <c r="A126" s="1"/>
      <c r="B126" s="1"/>
      <c r="C126" s="3"/>
      <c r="D126" s="3"/>
      <c r="E126" s="3"/>
      <c r="F126" s="3"/>
      <c r="G126" s="3"/>
      <c r="H126" s="1"/>
      <c r="I126" s="5"/>
      <c r="J126" s="5"/>
      <c r="K126" s="5"/>
      <c r="L126" s="5"/>
      <c r="M126" s="5"/>
      <c r="N126" s="5"/>
      <c r="O126" s="1"/>
      <c r="P126" s="1"/>
      <c r="Q126" s="1"/>
    </row>
    <row r="127" spans="1:17" ht="18" x14ac:dyDescent="0.35">
      <c r="A127" s="1"/>
      <c r="B127" s="1"/>
      <c r="C127" s="3"/>
      <c r="D127" s="3"/>
      <c r="E127" s="3"/>
      <c r="F127" s="3"/>
      <c r="G127" s="3"/>
      <c r="H127" s="1"/>
      <c r="I127" s="1"/>
      <c r="J127" s="1"/>
      <c r="K127" s="1"/>
      <c r="L127" s="1"/>
      <c r="M127" s="1"/>
      <c r="N127" s="1"/>
      <c r="O127" s="1"/>
      <c r="P127" s="1"/>
      <c r="Q127" s="1"/>
    </row>
    <row r="128" spans="1:17" ht="18" x14ac:dyDescent="0.35">
      <c r="A128" s="1"/>
      <c r="B128" s="1"/>
      <c r="C128" s="3"/>
      <c r="D128" s="3"/>
      <c r="E128" s="3"/>
      <c r="F128" s="3"/>
      <c r="G128" s="3"/>
      <c r="H128" s="1"/>
      <c r="I128" s="1"/>
      <c r="J128" s="1"/>
      <c r="K128" s="1"/>
      <c r="L128" s="1"/>
      <c r="M128" s="1"/>
      <c r="N128" s="1"/>
      <c r="O128" s="1"/>
      <c r="P128" s="1"/>
      <c r="Q128" s="1"/>
    </row>
    <row r="129" spans="1:17" ht="18" x14ac:dyDescent="0.35">
      <c r="A129" s="1"/>
      <c r="B129" s="1"/>
      <c r="C129" s="3"/>
      <c r="D129" s="3"/>
      <c r="E129" s="3"/>
      <c r="F129" s="3"/>
      <c r="G129" s="3"/>
      <c r="H129" s="1"/>
      <c r="I129" s="1"/>
      <c r="J129" s="1"/>
      <c r="K129" s="1"/>
      <c r="L129" s="1"/>
      <c r="M129" s="1"/>
      <c r="N129" s="1"/>
      <c r="O129" s="1"/>
      <c r="P129" s="1"/>
      <c r="Q129" s="1"/>
    </row>
    <row r="130" spans="1:17" ht="18" x14ac:dyDescent="0.35">
      <c r="A130" s="1"/>
      <c r="B130" s="1"/>
      <c r="C130" s="3"/>
      <c r="D130" s="3"/>
      <c r="E130" s="3"/>
      <c r="F130" s="3"/>
      <c r="G130" s="3"/>
      <c r="H130" s="1"/>
      <c r="I130" s="1"/>
      <c r="J130" s="1"/>
      <c r="K130" s="1"/>
      <c r="L130" s="1"/>
      <c r="M130" s="1"/>
      <c r="N130" s="1"/>
      <c r="O130" s="1"/>
      <c r="P130" s="1"/>
      <c r="Q130" s="1"/>
    </row>
    <row r="131" spans="1:17" ht="18" x14ac:dyDescent="0.35">
      <c r="A131" s="1"/>
      <c r="B131" s="1"/>
      <c r="C131" s="3"/>
      <c r="D131" s="3"/>
      <c r="E131" s="3"/>
      <c r="F131" s="3"/>
      <c r="G131" s="3"/>
      <c r="H131" s="1"/>
      <c r="I131" s="1"/>
      <c r="J131" s="1"/>
      <c r="K131" s="1"/>
      <c r="L131" s="1"/>
      <c r="M131" s="1"/>
      <c r="N131" s="1"/>
      <c r="O131" s="1"/>
      <c r="P131" s="1"/>
      <c r="Q131" s="1"/>
    </row>
    <row r="132" spans="1:17" ht="18" x14ac:dyDescent="0.35">
      <c r="A132" s="1"/>
      <c r="B132" s="1"/>
      <c r="C132" s="3"/>
      <c r="D132" s="3"/>
      <c r="E132" s="3"/>
      <c r="F132" s="3"/>
      <c r="G132" s="3"/>
      <c r="H132" s="1"/>
      <c r="I132" s="1"/>
      <c r="J132" s="1"/>
      <c r="K132" s="1"/>
      <c r="L132" s="1"/>
      <c r="M132" s="1"/>
      <c r="N132" s="1"/>
      <c r="O132" s="1"/>
      <c r="P132" s="1"/>
      <c r="Q132" s="1"/>
    </row>
    <row r="133" spans="1:17" ht="18" x14ac:dyDescent="0.35">
      <c r="A133" s="1"/>
      <c r="B133" s="1"/>
      <c r="C133" s="3"/>
      <c r="D133" s="3"/>
      <c r="E133" s="3"/>
      <c r="F133" s="3"/>
      <c r="G133" s="3"/>
      <c r="H133" s="1"/>
      <c r="I133" s="1"/>
      <c r="J133" s="1"/>
      <c r="K133" s="1"/>
      <c r="L133" s="1"/>
      <c r="M133" s="1"/>
      <c r="N133" s="1"/>
      <c r="O133" s="1"/>
      <c r="P133" s="1"/>
      <c r="Q133" s="1"/>
    </row>
    <row r="134" spans="1:17" ht="18" x14ac:dyDescent="0.35">
      <c r="A134" s="1"/>
      <c r="B134" s="1"/>
      <c r="C134" s="3"/>
      <c r="D134" s="3"/>
      <c r="E134" s="3"/>
      <c r="F134" s="3"/>
      <c r="G134" s="3"/>
      <c r="H134" s="1"/>
      <c r="I134" s="1"/>
      <c r="J134" s="1"/>
      <c r="K134" s="1"/>
      <c r="L134" s="1"/>
      <c r="M134" s="1"/>
      <c r="N134" s="1"/>
      <c r="O134" s="1"/>
      <c r="P134" s="1"/>
      <c r="Q134" s="1"/>
    </row>
    <row r="135" spans="1:17" ht="18" x14ac:dyDescent="0.35">
      <c r="A135" s="3"/>
      <c r="B135" s="3"/>
      <c r="C135" s="3"/>
      <c r="D135" s="3"/>
      <c r="E135" s="3"/>
      <c r="F135" s="3"/>
      <c r="G135" s="3"/>
      <c r="H135" s="3"/>
      <c r="I135" s="1"/>
      <c r="J135" s="1"/>
      <c r="K135" s="1"/>
      <c r="L135" s="1"/>
      <c r="M135" s="1"/>
      <c r="N135" s="1"/>
      <c r="O135" s="1"/>
      <c r="P135" s="1"/>
      <c r="Q135" s="1"/>
    </row>
    <row r="136" spans="1:17" ht="18" x14ac:dyDescent="0.35">
      <c r="A136" s="3"/>
      <c r="B136" s="3"/>
      <c r="C136" s="3"/>
      <c r="D136" s="3"/>
      <c r="E136" s="3"/>
      <c r="F136" s="3"/>
      <c r="G136" s="3"/>
      <c r="H136" s="3"/>
      <c r="I136" s="1"/>
      <c r="J136" s="1"/>
      <c r="K136" s="1"/>
      <c r="L136" s="1"/>
      <c r="M136" s="1"/>
      <c r="N136" s="1"/>
      <c r="O136" s="1"/>
      <c r="P136" s="1"/>
      <c r="Q136" s="1"/>
    </row>
    <row r="137" spans="1:17" ht="18" x14ac:dyDescent="0.35">
      <c r="A137" s="3"/>
      <c r="B137" s="3"/>
      <c r="C137" s="3"/>
      <c r="D137" s="3"/>
      <c r="E137" s="3"/>
      <c r="F137" s="3"/>
      <c r="G137" s="3"/>
      <c r="H137" s="3"/>
      <c r="I137" s="1"/>
      <c r="J137" s="1"/>
      <c r="K137" s="1"/>
      <c r="L137" s="1"/>
      <c r="M137" s="1"/>
      <c r="N137" s="1"/>
      <c r="O137" s="1"/>
      <c r="P137" s="1"/>
      <c r="Q137" s="1"/>
    </row>
    <row r="138" spans="1:17" ht="18" x14ac:dyDescent="0.35">
      <c r="A138" s="3"/>
      <c r="B138" s="3"/>
      <c r="C138" s="3"/>
      <c r="D138" s="3"/>
      <c r="E138" s="3"/>
      <c r="F138" s="3"/>
      <c r="G138" s="3"/>
      <c r="H138" s="3"/>
      <c r="I138" s="1"/>
      <c r="J138" s="1"/>
      <c r="K138" s="1"/>
      <c r="L138" s="1"/>
      <c r="M138" s="1"/>
      <c r="N138" s="1"/>
      <c r="O138" s="1"/>
      <c r="P138" s="1"/>
      <c r="Q138" s="1"/>
    </row>
    <row r="139" spans="1:17" ht="18" x14ac:dyDescent="0.35">
      <c r="A139" s="3"/>
      <c r="B139" s="3"/>
      <c r="C139" s="3"/>
      <c r="D139" s="3"/>
      <c r="E139" s="3"/>
      <c r="F139" s="3"/>
      <c r="G139" s="3"/>
      <c r="H139" s="3"/>
      <c r="I139" s="1"/>
      <c r="J139" s="1"/>
      <c r="K139" s="1"/>
      <c r="L139" s="1"/>
      <c r="M139" s="1"/>
      <c r="N139" s="1"/>
      <c r="O139" s="1"/>
      <c r="P139" s="1"/>
      <c r="Q139" s="1"/>
    </row>
    <row r="140" spans="1:17" ht="18" x14ac:dyDescent="0.35">
      <c r="A140" s="3"/>
      <c r="B140" s="3"/>
      <c r="C140" s="3"/>
      <c r="D140" s="3"/>
      <c r="E140" s="3"/>
      <c r="F140" s="3"/>
      <c r="G140" s="3"/>
      <c r="H140" s="3"/>
      <c r="I140" s="1"/>
      <c r="J140" s="1"/>
      <c r="K140" s="1"/>
      <c r="L140" s="1"/>
      <c r="M140" s="1"/>
      <c r="N140" s="1"/>
      <c r="O140" s="1"/>
      <c r="P140" s="1"/>
      <c r="Q140" s="1"/>
    </row>
    <row r="141" spans="1:17" ht="18" x14ac:dyDescent="0.35">
      <c r="A141" s="3"/>
      <c r="B141" s="3"/>
      <c r="C141" s="3"/>
      <c r="D141" s="3"/>
      <c r="E141" s="3"/>
      <c r="F141" s="3"/>
      <c r="G141" s="3"/>
      <c r="H141" s="3"/>
      <c r="I141" s="1"/>
      <c r="J141" s="1"/>
      <c r="K141" s="1"/>
      <c r="L141" s="1"/>
      <c r="M141" s="1"/>
      <c r="N141" s="1"/>
      <c r="O141" s="1"/>
      <c r="P141" s="1"/>
      <c r="Q141" s="1"/>
    </row>
    <row r="142" spans="1:17" ht="18" x14ac:dyDescent="0.35">
      <c r="A142" s="3"/>
      <c r="B142" s="3"/>
      <c r="C142" s="3"/>
      <c r="D142" s="3"/>
      <c r="E142" s="3"/>
      <c r="F142" s="3"/>
      <c r="G142" s="3"/>
      <c r="H142" s="3"/>
      <c r="I142" s="1"/>
      <c r="J142" s="1"/>
      <c r="K142" s="1"/>
      <c r="L142" s="1"/>
      <c r="M142" s="1"/>
      <c r="N142" s="1"/>
      <c r="O142" s="1"/>
      <c r="P142" s="1"/>
      <c r="Q142" s="1"/>
    </row>
    <row r="143" spans="1:17" ht="18" x14ac:dyDescent="0.35">
      <c r="A143" s="3"/>
      <c r="B143" s="3"/>
      <c r="C143" s="3"/>
      <c r="D143" s="3"/>
      <c r="E143" s="3"/>
      <c r="F143" s="3"/>
      <c r="G143" s="3"/>
      <c r="H143" s="3"/>
      <c r="I143" s="1"/>
      <c r="J143" s="1"/>
      <c r="K143" s="1"/>
      <c r="L143" s="1"/>
      <c r="M143" s="1"/>
      <c r="N143" s="1"/>
      <c r="O143" s="1"/>
      <c r="P143" s="1"/>
      <c r="Q143" s="1"/>
    </row>
    <row r="144" spans="1:17" ht="18" x14ac:dyDescent="0.35">
      <c r="A144" s="3"/>
      <c r="B144" s="3"/>
      <c r="C144" s="3"/>
      <c r="D144" s="3"/>
      <c r="E144" s="3"/>
      <c r="F144" s="3"/>
      <c r="G144" s="3"/>
      <c r="H144" s="3"/>
      <c r="I144" s="1"/>
      <c r="J144" s="1"/>
      <c r="K144" s="1"/>
      <c r="L144" s="1"/>
      <c r="M144" s="1"/>
      <c r="N144" s="1"/>
      <c r="O144" s="1"/>
      <c r="P144" s="1"/>
      <c r="Q144" s="1"/>
    </row>
    <row r="145" spans="1:17" ht="18" x14ac:dyDescent="0.35">
      <c r="A145" s="3"/>
      <c r="B145" s="3"/>
      <c r="C145" s="3"/>
      <c r="D145" s="3"/>
      <c r="E145" s="3"/>
      <c r="F145" s="3"/>
      <c r="G145" s="3"/>
      <c r="H145" s="3"/>
      <c r="I145" s="1"/>
      <c r="J145" s="1"/>
      <c r="K145" s="1"/>
      <c r="L145" s="1"/>
      <c r="M145" s="1"/>
      <c r="N145" s="1"/>
      <c r="O145" s="1"/>
      <c r="P145" s="1"/>
      <c r="Q145" s="1"/>
    </row>
    <row r="146" spans="1:17" ht="18" x14ac:dyDescent="0.35">
      <c r="A146" s="3"/>
      <c r="B146" s="3"/>
      <c r="C146" s="3"/>
      <c r="D146" s="3"/>
      <c r="E146" s="3"/>
      <c r="F146" s="3"/>
      <c r="G146" s="3"/>
      <c r="H146" s="3"/>
      <c r="I146" s="1"/>
      <c r="J146" s="1"/>
      <c r="K146" s="1"/>
      <c r="L146" s="1"/>
      <c r="M146" s="1"/>
      <c r="N146" s="1"/>
      <c r="O146" s="1"/>
      <c r="P146" s="1"/>
      <c r="Q146" s="1"/>
    </row>
    <row r="147" spans="1:17" ht="18" x14ac:dyDescent="0.35">
      <c r="A147" s="3"/>
      <c r="B147" s="3"/>
      <c r="C147" s="3"/>
      <c r="D147" s="3"/>
      <c r="E147" s="3"/>
      <c r="F147" s="3"/>
      <c r="G147" s="3"/>
      <c r="H147" s="3"/>
      <c r="I147" s="1"/>
      <c r="J147" s="1"/>
      <c r="K147" s="1"/>
      <c r="L147" s="1"/>
      <c r="M147" s="1"/>
      <c r="N147" s="1"/>
      <c r="O147" s="1"/>
      <c r="P147" s="1"/>
      <c r="Q147" s="1"/>
    </row>
    <row r="148" spans="1:17" ht="15.6" x14ac:dyDescent="0.3">
      <c r="A148" s="3"/>
      <c r="B148" s="3"/>
      <c r="C148" s="3"/>
      <c r="D148" s="3"/>
      <c r="E148" s="3"/>
      <c r="F148" s="3"/>
      <c r="G148" s="3"/>
      <c r="H148" s="3"/>
      <c r="I148" s="3"/>
      <c r="J148" s="3"/>
      <c r="K148" s="3"/>
      <c r="L148" s="3"/>
    </row>
    <row r="149" spans="1:17" ht="15.6" x14ac:dyDescent="0.3">
      <c r="A149" s="3"/>
      <c r="B149" s="3"/>
      <c r="C149" s="3"/>
      <c r="D149" s="3"/>
      <c r="E149" s="3"/>
      <c r="F149" s="3"/>
      <c r="G149" s="3"/>
      <c r="H149" s="3"/>
      <c r="I149" s="3"/>
      <c r="J149" s="3"/>
      <c r="K149" s="3"/>
      <c r="L149" s="3"/>
    </row>
    <row r="150" spans="1:17" ht="15.6" x14ac:dyDescent="0.3">
      <c r="A150" s="3"/>
      <c r="B150" s="3"/>
      <c r="C150" s="3"/>
      <c r="D150" s="3"/>
      <c r="E150" s="3"/>
      <c r="F150" s="3"/>
      <c r="G150" s="3"/>
      <c r="H150" s="3"/>
      <c r="I150" s="3"/>
      <c r="J150" s="3"/>
      <c r="K150" s="3"/>
      <c r="L150" s="3"/>
    </row>
    <row r="151" spans="1:17" ht="15.6" x14ac:dyDescent="0.3">
      <c r="A151" s="3"/>
      <c r="B151" s="3"/>
      <c r="C151" s="3"/>
      <c r="D151" s="3"/>
      <c r="E151" s="3"/>
      <c r="F151" s="3"/>
      <c r="G151" s="3"/>
      <c r="H151" s="3"/>
      <c r="I151" s="3"/>
      <c r="J151" s="3"/>
      <c r="K151" s="3"/>
      <c r="L151" s="3"/>
    </row>
    <row r="152" spans="1:17" ht="15.6" x14ac:dyDescent="0.3">
      <c r="A152" s="3"/>
      <c r="B152" s="3"/>
      <c r="C152" s="3"/>
      <c r="D152" s="3"/>
      <c r="E152" s="3"/>
      <c r="F152" s="3"/>
      <c r="G152" s="3"/>
      <c r="H152" s="3"/>
      <c r="I152" s="3"/>
      <c r="J152" s="3"/>
      <c r="K152" s="3"/>
      <c r="L152" s="3"/>
    </row>
    <row r="153" spans="1:17" ht="15.6" x14ac:dyDescent="0.3">
      <c r="A153" s="3"/>
      <c r="B153" s="3"/>
      <c r="C153" s="3"/>
      <c r="D153" s="3"/>
      <c r="E153" s="3"/>
      <c r="F153" s="3"/>
      <c r="G153" s="3"/>
      <c r="H153" s="3"/>
      <c r="I153" s="3"/>
      <c r="J153" s="3"/>
      <c r="K153" s="3"/>
      <c r="L153" s="3"/>
    </row>
    <row r="154" spans="1:17" ht="15.6" x14ac:dyDescent="0.3">
      <c r="A154" s="3"/>
      <c r="B154" s="3"/>
      <c r="C154" s="3"/>
      <c r="D154" s="3"/>
      <c r="E154" s="3"/>
      <c r="F154" s="3"/>
      <c r="G154" s="3"/>
      <c r="H154" s="3"/>
      <c r="I154" s="3"/>
      <c r="J154" s="3"/>
      <c r="K154" s="3"/>
      <c r="L154" s="3"/>
    </row>
    <row r="155" spans="1:17" ht="15.6" x14ac:dyDescent="0.3">
      <c r="A155" s="3"/>
      <c r="B155" s="3"/>
      <c r="C155" s="3"/>
      <c r="D155" s="3"/>
      <c r="E155" s="3"/>
      <c r="F155" s="3"/>
      <c r="G155" s="3"/>
      <c r="H155" s="3"/>
      <c r="I155" s="3"/>
      <c r="J155" s="3"/>
      <c r="K155" s="3"/>
      <c r="L155" s="3"/>
    </row>
    <row r="156" spans="1:17" ht="15.6" x14ac:dyDescent="0.3">
      <c r="A156" s="3"/>
      <c r="B156" s="3"/>
      <c r="C156" s="3"/>
      <c r="D156" s="3"/>
      <c r="E156" s="3"/>
      <c r="F156" s="3"/>
      <c r="G156" s="3"/>
      <c r="H156" s="3"/>
      <c r="I156" s="3"/>
      <c r="J156" s="3"/>
      <c r="K156" s="3"/>
      <c r="L156" s="3"/>
    </row>
    <row r="157" spans="1:17" ht="15.6" x14ac:dyDescent="0.3">
      <c r="A157" s="3"/>
      <c r="B157" s="3"/>
      <c r="C157" s="3"/>
      <c r="D157" s="3"/>
      <c r="E157" s="3"/>
      <c r="F157" s="3"/>
      <c r="G157" s="3"/>
      <c r="H157" s="3"/>
      <c r="I157" s="3"/>
      <c r="J157" s="3"/>
      <c r="K157" s="3"/>
      <c r="L157" s="3"/>
    </row>
    <row r="158" spans="1:17" ht="15.6" x14ac:dyDescent="0.3">
      <c r="A158" s="3"/>
      <c r="B158" s="3"/>
      <c r="C158" s="3"/>
      <c r="D158" s="3"/>
      <c r="E158" s="3"/>
      <c r="F158" s="3"/>
      <c r="G158" s="3"/>
      <c r="H158" s="3"/>
      <c r="I158" s="3"/>
      <c r="J158" s="3"/>
      <c r="K158" s="3"/>
      <c r="L158" s="3"/>
    </row>
    <row r="159" spans="1:17" ht="15.6" x14ac:dyDescent="0.3">
      <c r="A159" s="3"/>
      <c r="B159" s="3"/>
      <c r="C159" s="3"/>
      <c r="D159" s="3"/>
      <c r="E159" s="3"/>
      <c r="F159" s="3"/>
      <c r="G159" s="3"/>
      <c r="H159" s="3"/>
      <c r="I159" s="3"/>
      <c r="J159" s="3"/>
      <c r="K159" s="3"/>
      <c r="L159" s="3"/>
    </row>
    <row r="160" spans="1:17" ht="15.6" x14ac:dyDescent="0.3">
      <c r="A160" s="3"/>
      <c r="B160" s="3"/>
      <c r="C160" s="3"/>
      <c r="D160" s="3"/>
      <c r="E160" s="3"/>
      <c r="F160" s="3"/>
      <c r="G160" s="3"/>
      <c r="H160" s="3"/>
      <c r="I160" s="3"/>
      <c r="J160" s="3"/>
      <c r="K160" s="3"/>
      <c r="L160" s="3"/>
    </row>
    <row r="161" spans="1:12" ht="15.6" x14ac:dyDescent="0.3">
      <c r="A161" s="3"/>
      <c r="B161" s="3"/>
      <c r="C161" s="3"/>
      <c r="D161" s="3"/>
      <c r="E161" s="3"/>
      <c r="F161" s="3"/>
      <c r="G161" s="3"/>
      <c r="H161" s="3"/>
      <c r="I161" s="3"/>
      <c r="J161" s="3"/>
      <c r="K161" s="3"/>
      <c r="L161" s="3"/>
    </row>
    <row r="162" spans="1:12" ht="15.6" x14ac:dyDescent="0.3">
      <c r="A162" s="3"/>
      <c r="B162" s="3"/>
      <c r="C162" s="3"/>
      <c r="D162" s="3"/>
      <c r="E162" s="3"/>
      <c r="F162" s="3"/>
      <c r="G162" s="3"/>
      <c r="H162" s="3"/>
      <c r="I162" s="3"/>
      <c r="J162" s="3"/>
      <c r="K162" s="3"/>
      <c r="L162" s="3"/>
    </row>
    <row r="163" spans="1:12" ht="15.6" x14ac:dyDescent="0.3">
      <c r="A163" s="3"/>
      <c r="B163" s="3"/>
      <c r="C163" s="3"/>
      <c r="D163" s="3"/>
      <c r="E163" s="3"/>
      <c r="F163" s="3"/>
      <c r="G163" s="3"/>
      <c r="H163" s="3"/>
      <c r="I163" s="3"/>
      <c r="J163" s="3"/>
      <c r="K163" s="3"/>
      <c r="L163" s="3"/>
    </row>
    <row r="164" spans="1:12" ht="15.6" x14ac:dyDescent="0.3">
      <c r="A164" s="3"/>
      <c r="B164" s="3"/>
      <c r="C164" s="3"/>
      <c r="D164" s="3"/>
      <c r="E164" s="3"/>
      <c r="F164" s="3"/>
      <c r="G164" s="3"/>
      <c r="H164" s="3"/>
      <c r="I164" s="3"/>
      <c r="J164" s="3"/>
      <c r="K164" s="3"/>
      <c r="L164" s="3"/>
    </row>
    <row r="165" spans="1:12" ht="15.6" x14ac:dyDescent="0.3">
      <c r="A165" s="3"/>
      <c r="B165" s="3"/>
      <c r="C165" s="3"/>
      <c r="D165" s="3"/>
      <c r="E165" s="3"/>
      <c r="F165" s="3"/>
      <c r="G165" s="3"/>
      <c r="H165" s="3"/>
      <c r="I165" s="3"/>
      <c r="J165" s="3"/>
      <c r="K165" s="3"/>
      <c r="L165" s="3"/>
    </row>
    <row r="166" spans="1:12" ht="15.6" x14ac:dyDescent="0.3">
      <c r="A166" s="3"/>
      <c r="B166" s="3"/>
      <c r="C166" s="3"/>
      <c r="D166" s="3"/>
      <c r="E166" s="3"/>
      <c r="F166" s="3"/>
      <c r="G166" s="3"/>
      <c r="H166" s="3"/>
      <c r="I166" s="3"/>
      <c r="J166" s="3"/>
      <c r="K166" s="3"/>
      <c r="L166" s="3"/>
    </row>
    <row r="167" spans="1:12" ht="15.6" x14ac:dyDescent="0.3">
      <c r="A167" s="3"/>
      <c r="B167" s="3"/>
      <c r="C167" s="3"/>
      <c r="D167" s="3"/>
      <c r="E167" s="3"/>
      <c r="F167" s="3"/>
      <c r="G167" s="3"/>
      <c r="H167" s="3"/>
      <c r="I167" s="3"/>
      <c r="J167" s="3"/>
      <c r="K167" s="3"/>
      <c r="L167" s="3"/>
    </row>
    <row r="168" spans="1:12" ht="15.6" x14ac:dyDescent="0.3">
      <c r="A168" s="3"/>
      <c r="B168" s="3"/>
      <c r="C168" s="3"/>
      <c r="D168" s="3"/>
      <c r="E168" s="3"/>
      <c r="F168" s="3"/>
      <c r="G168" s="3"/>
      <c r="H168" s="3"/>
      <c r="I168" s="3"/>
      <c r="J168" s="3"/>
      <c r="K168" s="3"/>
      <c r="L168" s="3"/>
    </row>
    <row r="169" spans="1:12" ht="15.6" x14ac:dyDescent="0.3">
      <c r="A169" s="3"/>
      <c r="B169" s="3"/>
      <c r="C169" s="3"/>
      <c r="D169" s="3"/>
      <c r="E169" s="3"/>
      <c r="F169" s="3"/>
      <c r="G169" s="3"/>
      <c r="H169" s="3"/>
      <c r="I169" s="3"/>
      <c r="J169" s="3"/>
      <c r="K169" s="3"/>
      <c r="L169" s="3"/>
    </row>
    <row r="170" spans="1:12" ht="15.6" x14ac:dyDescent="0.3">
      <c r="A170" s="3"/>
      <c r="B170" s="3"/>
      <c r="C170" s="3"/>
      <c r="D170" s="3"/>
      <c r="E170" s="3"/>
      <c r="F170" s="3"/>
      <c r="G170" s="3"/>
      <c r="H170" s="3"/>
      <c r="I170" s="3"/>
      <c r="J170" s="3"/>
      <c r="K170" s="3"/>
      <c r="L170" s="3"/>
    </row>
    <row r="171" spans="1:12" ht="15.6" x14ac:dyDescent="0.3">
      <c r="A171" s="3"/>
      <c r="B171" s="3"/>
      <c r="C171" s="3"/>
      <c r="D171" s="3"/>
      <c r="E171" s="3"/>
      <c r="F171" s="3"/>
      <c r="G171" s="3"/>
      <c r="H171" s="3"/>
      <c r="I171" s="3"/>
      <c r="J171" s="3"/>
      <c r="K171" s="3"/>
      <c r="L171" s="3"/>
    </row>
    <row r="172" spans="1:12" ht="15.6" x14ac:dyDescent="0.3">
      <c r="A172" s="3"/>
      <c r="B172" s="3"/>
      <c r="C172" s="3"/>
      <c r="D172" s="3"/>
      <c r="E172" s="3"/>
      <c r="F172" s="3"/>
      <c r="G172" s="3"/>
      <c r="H172" s="3"/>
      <c r="I172" s="3"/>
      <c r="J172" s="3"/>
      <c r="K172" s="3"/>
      <c r="L172" s="3"/>
    </row>
    <row r="173" spans="1:12" ht="15.6" x14ac:dyDescent="0.3">
      <c r="A173" s="3"/>
      <c r="B173" s="3"/>
      <c r="C173" s="3"/>
      <c r="D173" s="3"/>
      <c r="E173" s="3"/>
      <c r="F173" s="3"/>
      <c r="G173" s="3"/>
      <c r="H173" s="3"/>
      <c r="I173" s="3"/>
      <c r="J173" s="3"/>
      <c r="K173" s="3"/>
      <c r="L173" s="3"/>
    </row>
    <row r="174" spans="1:12" ht="15.6" x14ac:dyDescent="0.3">
      <c r="A174" s="3"/>
      <c r="B174" s="3"/>
      <c r="C174" s="3"/>
      <c r="D174" s="3"/>
      <c r="E174" s="3"/>
      <c r="F174" s="3"/>
      <c r="G174" s="3"/>
      <c r="H174" s="3"/>
      <c r="I174" s="3"/>
      <c r="J174" s="3"/>
      <c r="K174" s="3"/>
      <c r="L174" s="3"/>
    </row>
    <row r="175" spans="1:12" ht="15.6" x14ac:dyDescent="0.3">
      <c r="A175" s="3"/>
      <c r="B175" s="3"/>
      <c r="C175" s="3"/>
      <c r="D175" s="3"/>
      <c r="E175" s="3"/>
      <c r="F175" s="3"/>
      <c r="G175" s="3"/>
      <c r="H175" s="3"/>
      <c r="I175" s="3"/>
      <c r="J175" s="3"/>
      <c r="K175" s="3"/>
      <c r="L175" s="3"/>
    </row>
    <row r="176" spans="1:12" ht="15.6" x14ac:dyDescent="0.3">
      <c r="A176" s="3"/>
      <c r="B176" s="3"/>
      <c r="C176" s="3"/>
      <c r="D176" s="3"/>
      <c r="E176" s="3"/>
      <c r="F176" s="3"/>
      <c r="G176" s="3"/>
      <c r="H176" s="3"/>
      <c r="I176" s="3"/>
      <c r="J176" s="3"/>
      <c r="K176" s="3"/>
      <c r="L176" s="3"/>
    </row>
    <row r="177" spans="1:12" ht="15.6" x14ac:dyDescent="0.3">
      <c r="A177" s="3"/>
      <c r="B177" s="3"/>
      <c r="C177" s="3"/>
      <c r="D177" s="3"/>
      <c r="E177" s="3"/>
      <c r="F177" s="3"/>
      <c r="G177" s="3"/>
      <c r="H177" s="3"/>
      <c r="I177" s="3"/>
      <c r="J177" s="3"/>
      <c r="K177" s="3"/>
      <c r="L177" s="3"/>
    </row>
    <row r="178" spans="1:12" ht="15.6" x14ac:dyDescent="0.3">
      <c r="A178" s="3"/>
      <c r="B178" s="3"/>
      <c r="C178" s="3"/>
      <c r="D178" s="3"/>
      <c r="E178" s="3"/>
      <c r="F178" s="3"/>
      <c r="G178" s="3"/>
      <c r="H178" s="3"/>
      <c r="I178" s="3"/>
      <c r="J178" s="3"/>
      <c r="K178" s="3"/>
      <c r="L178" s="3"/>
    </row>
    <row r="179" spans="1:12" ht="15.6" x14ac:dyDescent="0.3">
      <c r="A179" s="3"/>
      <c r="B179" s="3"/>
      <c r="C179" s="3"/>
      <c r="D179" s="3"/>
      <c r="E179" s="3"/>
      <c r="F179" s="3"/>
      <c r="G179" s="3"/>
      <c r="H179" s="3"/>
      <c r="I179" s="3"/>
      <c r="J179" s="3"/>
      <c r="K179" s="3"/>
      <c r="L179" s="3"/>
    </row>
    <row r="180" spans="1:12" ht="15.6" x14ac:dyDescent="0.3">
      <c r="A180" s="3"/>
      <c r="B180" s="3"/>
      <c r="C180" s="3"/>
      <c r="D180" s="3"/>
      <c r="E180" s="3"/>
      <c r="F180" s="3"/>
      <c r="G180" s="3"/>
      <c r="H180" s="3"/>
      <c r="I180" s="3"/>
      <c r="J180" s="3"/>
      <c r="K180" s="3"/>
      <c r="L180" s="3"/>
    </row>
    <row r="181" spans="1:12" ht="15.6" x14ac:dyDescent="0.3">
      <c r="A181" s="3"/>
      <c r="B181" s="3"/>
      <c r="C181" s="3"/>
      <c r="D181" s="3"/>
      <c r="E181" s="3"/>
      <c r="F181" s="3"/>
      <c r="G181" s="3"/>
      <c r="H181" s="3"/>
      <c r="I181" s="3"/>
      <c r="J181" s="3"/>
      <c r="K181" s="3"/>
      <c r="L181" s="3"/>
    </row>
    <row r="182" spans="1:12" ht="15.6" x14ac:dyDescent="0.3">
      <c r="I182" s="3"/>
      <c r="J182" s="3"/>
      <c r="K182" s="3"/>
      <c r="L182" s="3"/>
    </row>
    <row r="183" spans="1:12" ht="15.6" x14ac:dyDescent="0.3">
      <c r="I183" s="3"/>
      <c r="J183" s="3"/>
      <c r="K183" s="3"/>
      <c r="L183" s="3"/>
    </row>
    <row r="184" spans="1:12" ht="15.6" x14ac:dyDescent="0.3">
      <c r="I184" s="3"/>
      <c r="J184" s="3"/>
      <c r="K184" s="3"/>
      <c r="L184" s="3"/>
    </row>
    <row r="185" spans="1:12" ht="15.6" x14ac:dyDescent="0.3">
      <c r="I185" s="3"/>
      <c r="J185" s="3"/>
      <c r="K185" s="3"/>
      <c r="L185" s="3"/>
    </row>
    <row r="186" spans="1:12" ht="15.6" x14ac:dyDescent="0.3">
      <c r="I186" s="3"/>
      <c r="J186" s="3"/>
      <c r="K186" s="3"/>
      <c r="L186" s="3"/>
    </row>
    <row r="187" spans="1:12" ht="15.6" x14ac:dyDescent="0.3">
      <c r="I187" s="3"/>
      <c r="J187" s="3"/>
      <c r="K187" s="3"/>
      <c r="L187" s="3"/>
    </row>
    <row r="188" spans="1:12" ht="15.6" x14ac:dyDescent="0.3">
      <c r="I188" s="3"/>
      <c r="J188" s="3"/>
      <c r="K188" s="3"/>
      <c r="L188" s="3"/>
    </row>
    <row r="189" spans="1:12" ht="15.6" x14ac:dyDescent="0.3">
      <c r="I189" s="3"/>
      <c r="J189" s="3"/>
      <c r="K189" s="3"/>
      <c r="L189" s="3"/>
    </row>
    <row r="190" spans="1:12" ht="15.6" x14ac:dyDescent="0.3">
      <c r="I190" s="3"/>
      <c r="J190" s="3"/>
      <c r="K190" s="3"/>
      <c r="L190" s="3"/>
    </row>
    <row r="191" spans="1:12" ht="15.6" x14ac:dyDescent="0.3">
      <c r="I191" s="3"/>
      <c r="J191" s="3"/>
      <c r="K191" s="3"/>
      <c r="L191" s="3"/>
    </row>
    <row r="192" spans="1:12" ht="15.6" x14ac:dyDescent="0.3">
      <c r="I192" s="3"/>
      <c r="J192" s="3"/>
      <c r="K192" s="3"/>
      <c r="L192" s="3"/>
    </row>
    <row r="193" spans="9:12" ht="15.6" x14ac:dyDescent="0.3">
      <c r="I193" s="3"/>
      <c r="J193" s="3"/>
      <c r="K193" s="3"/>
      <c r="L193" s="3"/>
    </row>
    <row r="194" spans="9:12" ht="15.6" x14ac:dyDescent="0.3">
      <c r="I194" s="3"/>
      <c r="J194" s="3"/>
      <c r="K194" s="3"/>
      <c r="L194" s="3"/>
    </row>
  </sheetData>
  <sheetProtection selectLockedCells="1"/>
  <mergeCells count="6">
    <mergeCell ref="A22:I22"/>
    <mergeCell ref="K24:R24"/>
    <mergeCell ref="A28:I28"/>
    <mergeCell ref="A64:I64"/>
    <mergeCell ref="A24:I24"/>
    <mergeCell ref="A27:I27"/>
  </mergeCells>
  <printOptions horizontalCentered="1"/>
  <pageMargins left="0.7" right="0.7" top="0.75" bottom="0.75" header="0.3" footer="0.3"/>
  <pageSetup scale="51" orientation="landscape" r:id="rId1"/>
  <rowBreaks count="1" manualBreakCount="1">
    <brk id="28" max="7" man="1"/>
  </rowBreaks>
  <ignoredErrors>
    <ignoredError sqref="E59:E60 E55:E57"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5"/>
  <sheetViews>
    <sheetView view="pageBreakPreview" zoomScale="60" zoomScaleNormal="60" workbookViewId="0"/>
  </sheetViews>
  <sheetFormatPr defaultRowHeight="14.4" x14ac:dyDescent="0.3"/>
  <cols>
    <col min="1" max="1" width="37.88671875" customWidth="1"/>
    <col min="2" max="2" width="24.5546875" bestFit="1" customWidth="1"/>
    <col min="3" max="7" width="20.5546875" customWidth="1"/>
    <col min="8" max="8" width="22.5546875" customWidth="1"/>
    <col min="10" max="10" width="20.88671875" customWidth="1"/>
  </cols>
  <sheetData>
    <row r="1" spans="1:25" ht="24.75" customHeight="1" x14ac:dyDescent="0.3">
      <c r="A1" s="2" t="s">
        <v>115</v>
      </c>
      <c r="B1" s="5"/>
      <c r="C1" s="5"/>
      <c r="D1" s="5"/>
      <c r="E1" s="5"/>
      <c r="F1" s="5"/>
      <c r="G1" s="28"/>
      <c r="H1" s="28"/>
    </row>
    <row r="2" spans="1:25" ht="24.75" customHeight="1" x14ac:dyDescent="0.3">
      <c r="A2" s="186" t="s">
        <v>114</v>
      </c>
      <c r="B2" s="5"/>
      <c r="C2" s="5"/>
      <c r="D2" s="5"/>
      <c r="E2" s="5"/>
      <c r="F2" s="5"/>
      <c r="G2" s="28"/>
      <c r="H2" s="28"/>
    </row>
    <row r="3" spans="1:25" ht="24.75" customHeight="1" x14ac:dyDescent="0.3">
      <c r="A3" s="187">
        <f>TOTALALA!A12</f>
        <v>44104</v>
      </c>
      <c r="C3" s="5"/>
      <c r="D3" s="5"/>
      <c r="E3" s="5"/>
      <c r="F3" s="5"/>
      <c r="G3" s="28"/>
      <c r="H3" s="28"/>
    </row>
    <row r="4" spans="1:25" ht="13.5" customHeight="1" x14ac:dyDescent="0.3">
      <c r="A4" s="5"/>
      <c r="B4" s="5"/>
      <c r="C4" s="5"/>
      <c r="D4" s="5"/>
      <c r="E4" s="5"/>
      <c r="F4" s="5"/>
      <c r="G4" s="28"/>
      <c r="H4" s="28"/>
    </row>
    <row r="5" spans="1:25" s="121" customFormat="1" ht="24.75" customHeight="1" x14ac:dyDescent="0.3">
      <c r="A5" s="142" t="s">
        <v>82</v>
      </c>
      <c r="B5" s="143"/>
      <c r="C5" s="144" t="s">
        <v>5</v>
      </c>
      <c r="D5" s="144" t="s">
        <v>5</v>
      </c>
      <c r="E5" s="144" t="s">
        <v>5</v>
      </c>
      <c r="F5" s="144" t="s">
        <v>7</v>
      </c>
      <c r="G5" s="145" t="s">
        <v>16</v>
      </c>
      <c r="H5" s="144" t="s">
        <v>23</v>
      </c>
    </row>
    <row r="6" spans="1:25" s="121" customFormat="1" ht="41.25" customHeight="1" x14ac:dyDescent="0.3">
      <c r="A6" s="146"/>
      <c r="B6" s="143"/>
      <c r="C6" s="147" t="s">
        <v>15</v>
      </c>
      <c r="D6" s="147" t="s">
        <v>6</v>
      </c>
      <c r="E6" s="147" t="s">
        <v>7</v>
      </c>
      <c r="F6" s="147" t="s">
        <v>8</v>
      </c>
      <c r="G6" s="148" t="s">
        <v>15</v>
      </c>
      <c r="H6" s="147" t="str">
        <f>TOTALALA!H16</f>
        <v>FY21 - FY20</v>
      </c>
      <c r="J6" s="227"/>
      <c r="K6" s="228"/>
      <c r="L6" s="228"/>
      <c r="M6" s="228"/>
      <c r="N6" s="228"/>
      <c r="O6" s="228"/>
      <c r="P6" s="228"/>
      <c r="Q6" s="228"/>
      <c r="R6" s="228"/>
      <c r="S6" s="228"/>
      <c r="T6" s="228"/>
      <c r="U6" s="228"/>
      <c r="V6" s="228"/>
      <c r="W6" s="228"/>
      <c r="X6" s="228"/>
      <c r="Y6" s="228"/>
    </row>
    <row r="7" spans="1:25" ht="22.35" customHeight="1" x14ac:dyDescent="0.3">
      <c r="A7" s="20" t="s">
        <v>91</v>
      </c>
      <c r="B7" s="216"/>
      <c r="C7" s="216">
        <v>299308.12</v>
      </c>
      <c r="D7" s="216">
        <v>300647.33333333401</v>
      </c>
      <c r="E7" s="216">
        <f>C7-D7</f>
        <v>-1339.2133333340171</v>
      </c>
      <c r="F7" s="158">
        <f>E7/D7</f>
        <v>-4.4544327684064413E-3</v>
      </c>
      <c r="G7" s="216">
        <v>412000.72</v>
      </c>
      <c r="H7" s="216">
        <f>C7-G7</f>
        <v>-112692.59999999998</v>
      </c>
      <c r="J7" s="189"/>
      <c r="K7" s="229"/>
      <c r="L7" s="189"/>
      <c r="M7" s="189"/>
      <c r="N7" s="189"/>
      <c r="O7" s="189"/>
      <c r="P7" s="189"/>
      <c r="Q7" s="189"/>
      <c r="R7" s="189"/>
      <c r="S7" s="189"/>
      <c r="T7" s="189"/>
      <c r="U7" s="189"/>
      <c r="V7" s="189"/>
      <c r="W7" s="189"/>
      <c r="X7" s="189"/>
      <c r="Y7" s="189"/>
    </row>
    <row r="8" spans="1:25" ht="22.35" customHeight="1" x14ac:dyDescent="0.3">
      <c r="A8" s="20" t="s">
        <v>97</v>
      </c>
      <c r="B8" s="216"/>
      <c r="C8" s="216">
        <v>230678.92</v>
      </c>
      <c r="D8" s="216">
        <v>208385.19</v>
      </c>
      <c r="E8" s="216">
        <f>C8-D8</f>
        <v>22293.73000000001</v>
      </c>
      <c r="F8" s="158">
        <f>E8/D8</f>
        <v>0.106983274579158</v>
      </c>
      <c r="G8" s="216">
        <v>0</v>
      </c>
      <c r="H8" s="216">
        <f>C8-G8</f>
        <v>230678.92</v>
      </c>
      <c r="J8" s="229"/>
      <c r="K8" s="229"/>
      <c r="L8" s="189"/>
      <c r="M8" s="189"/>
      <c r="N8" s="189"/>
      <c r="O8" s="189"/>
      <c r="P8" s="189"/>
      <c r="Q8" s="189"/>
      <c r="R8" s="189"/>
      <c r="S8" s="189"/>
      <c r="T8" s="189"/>
      <c r="U8" s="189"/>
      <c r="V8" s="189"/>
      <c r="W8" s="189"/>
      <c r="X8" s="189"/>
      <c r="Y8" s="189"/>
    </row>
    <row r="9" spans="1:25" ht="22.35" customHeight="1" x14ac:dyDescent="0.3">
      <c r="A9" s="20" t="s">
        <v>98</v>
      </c>
      <c r="B9" s="216"/>
      <c r="C9" s="216">
        <v>79451.0900000002</v>
      </c>
      <c r="D9" s="216">
        <v>61162.470685946297</v>
      </c>
      <c r="E9" s="216">
        <f t="shared" ref="E9:E20" si="0">C9-D9</f>
        <v>18288.619314053904</v>
      </c>
      <c r="F9" s="158">
        <f t="shared" ref="F9:F19" si="1">E9/D9</f>
        <v>0.29901701335711739</v>
      </c>
      <c r="G9" s="216">
        <v>324254.21000000002</v>
      </c>
      <c r="H9" s="216">
        <f t="shared" ref="H9:H20" si="2">C9-G9</f>
        <v>-244803.11999999982</v>
      </c>
      <c r="J9" s="229"/>
      <c r="K9" s="189"/>
      <c r="L9" s="189"/>
      <c r="M9" s="189"/>
      <c r="N9" s="189"/>
      <c r="O9" s="189"/>
      <c r="P9" s="189"/>
      <c r="Q9" s="189"/>
      <c r="R9" s="189"/>
      <c r="S9" s="189"/>
      <c r="T9" s="189"/>
      <c r="U9" s="189"/>
      <c r="V9" s="189"/>
      <c r="W9" s="189"/>
      <c r="X9" s="189"/>
      <c r="Y9" s="189"/>
    </row>
    <row r="10" spans="1:25" ht="22.35" customHeight="1" x14ac:dyDescent="0.3">
      <c r="A10" s="20" t="s">
        <v>99</v>
      </c>
      <c r="B10" s="216"/>
      <c r="C10" s="216">
        <v>-134.62</v>
      </c>
      <c r="D10" s="216">
        <v>0</v>
      </c>
      <c r="E10" s="216">
        <f t="shared" si="0"/>
        <v>-134.62</v>
      </c>
      <c r="F10" s="158">
        <v>1</v>
      </c>
      <c r="G10" s="216">
        <v>0</v>
      </c>
      <c r="H10" s="216">
        <f t="shared" si="2"/>
        <v>-134.62</v>
      </c>
      <c r="J10" s="229"/>
      <c r="K10" s="189"/>
      <c r="L10" s="229"/>
      <c r="M10" s="189"/>
      <c r="N10" s="189"/>
      <c r="O10" s="189"/>
      <c r="P10" s="189"/>
      <c r="Q10" s="189"/>
      <c r="R10" s="189"/>
      <c r="S10" s="189"/>
      <c r="T10" s="189"/>
      <c r="U10" s="189"/>
      <c r="V10" s="189"/>
      <c r="W10" s="189"/>
      <c r="X10" s="189"/>
      <c r="Y10" s="189"/>
    </row>
    <row r="11" spans="1:25" ht="22.35" customHeight="1" x14ac:dyDescent="0.3">
      <c r="A11" s="20" t="s">
        <v>151</v>
      </c>
      <c r="B11" s="216"/>
      <c r="C11" s="216">
        <v>-77532.56</v>
      </c>
      <c r="D11" s="216">
        <v>-70800.981768194004</v>
      </c>
      <c r="E11" s="216">
        <f t="shared" si="0"/>
        <v>-6731.5782318059937</v>
      </c>
      <c r="F11" s="158">
        <f>-E11/D11</f>
        <v>-9.5077470166240366E-2</v>
      </c>
      <c r="G11" s="216">
        <v>-45359.72</v>
      </c>
      <c r="H11" s="216">
        <f t="shared" si="2"/>
        <v>-32172.839999999997</v>
      </c>
      <c r="J11" s="229"/>
      <c r="K11" s="189"/>
      <c r="L11" s="189"/>
      <c r="M11" s="189"/>
      <c r="N11" s="189"/>
      <c r="O11" s="189"/>
      <c r="P11" s="189"/>
      <c r="Q11" s="189"/>
      <c r="R11" s="189"/>
      <c r="S11" s="189"/>
      <c r="T11" s="189"/>
      <c r="U11" s="189"/>
      <c r="V11" s="189"/>
      <c r="W11" s="189"/>
      <c r="X11" s="189"/>
      <c r="Y11" s="189"/>
    </row>
    <row r="12" spans="1:25" ht="22.35" customHeight="1" x14ac:dyDescent="0.3">
      <c r="A12" s="20" t="s">
        <v>79</v>
      </c>
      <c r="B12" s="216"/>
      <c r="C12" s="216">
        <v>59714.53</v>
      </c>
      <c r="D12" s="216">
        <v>58142.423333333601</v>
      </c>
      <c r="E12" s="216">
        <f t="shared" si="0"/>
        <v>1572.1066666663974</v>
      </c>
      <c r="F12" s="158">
        <f t="shared" si="1"/>
        <v>2.7038891338488358E-2</v>
      </c>
      <c r="G12" s="216">
        <v>61090.86</v>
      </c>
      <c r="H12" s="216">
        <f t="shared" si="2"/>
        <v>-1376.3300000000017</v>
      </c>
      <c r="I12" s="154"/>
      <c r="J12" s="229"/>
      <c r="K12" s="189"/>
      <c r="L12" s="229"/>
      <c r="M12" s="189"/>
      <c r="N12" s="189"/>
      <c r="O12" s="189"/>
      <c r="P12" s="189"/>
      <c r="Q12" s="189"/>
      <c r="R12" s="189"/>
      <c r="S12" s="189"/>
      <c r="T12" s="189"/>
      <c r="U12" s="189"/>
      <c r="V12" s="189"/>
      <c r="W12" s="189"/>
      <c r="X12" s="189"/>
      <c r="Y12" s="189"/>
    </row>
    <row r="13" spans="1:25" ht="22.35" customHeight="1" x14ac:dyDescent="0.3">
      <c r="A13" s="20" t="s">
        <v>80</v>
      </c>
      <c r="B13" s="216"/>
      <c r="C13" s="216">
        <v>1424.41</v>
      </c>
      <c r="D13" s="216">
        <v>1411.1666666666699</v>
      </c>
      <c r="E13" s="216">
        <f t="shared" si="0"/>
        <v>13.243333333330156</v>
      </c>
      <c r="F13" s="158">
        <f t="shared" si="1"/>
        <v>9.3846698948837556E-3</v>
      </c>
      <c r="G13" s="216">
        <v>0</v>
      </c>
      <c r="H13" s="216">
        <f t="shared" si="2"/>
        <v>1424.41</v>
      </c>
      <c r="J13" s="229"/>
      <c r="K13" s="189"/>
      <c r="L13" s="230"/>
      <c r="M13" s="189"/>
      <c r="N13" s="189"/>
      <c r="O13" s="189"/>
      <c r="P13" s="189"/>
      <c r="Q13" s="189"/>
      <c r="R13" s="189"/>
      <c r="S13" s="189"/>
      <c r="T13" s="189"/>
      <c r="U13" s="189"/>
      <c r="V13" s="189"/>
      <c r="W13" s="189"/>
      <c r="X13" s="189"/>
      <c r="Y13" s="189"/>
    </row>
    <row r="14" spans="1:25" ht="22.35" customHeight="1" x14ac:dyDescent="0.3">
      <c r="A14" s="20" t="s">
        <v>81</v>
      </c>
      <c r="B14" s="216"/>
      <c r="C14" s="216">
        <v>11994.54</v>
      </c>
      <c r="D14" s="216">
        <v>42614.8258333333</v>
      </c>
      <c r="E14" s="216">
        <f t="shared" si="0"/>
        <v>-30620.285833333299</v>
      </c>
      <c r="F14" s="158">
        <f t="shared" si="1"/>
        <v>-0.71853598447379141</v>
      </c>
      <c r="G14" s="216">
        <v>6410.23</v>
      </c>
      <c r="H14" s="216">
        <f t="shared" si="2"/>
        <v>5584.3100000000013</v>
      </c>
      <c r="J14" s="229"/>
      <c r="K14" s="189"/>
      <c r="L14" s="229"/>
      <c r="M14" s="189"/>
      <c r="N14" s="189"/>
      <c r="O14" s="189"/>
      <c r="P14" s="189"/>
      <c r="Q14" s="189"/>
      <c r="R14" s="189"/>
      <c r="S14" s="189"/>
      <c r="T14" s="189"/>
      <c r="U14" s="189"/>
      <c r="V14" s="189"/>
      <c r="W14" s="189"/>
      <c r="X14" s="189"/>
      <c r="Y14" s="189"/>
    </row>
    <row r="15" spans="1:25" s="174" customFormat="1" ht="22.35" customHeight="1" x14ac:dyDescent="0.3">
      <c r="A15" s="20" t="s">
        <v>121</v>
      </c>
      <c r="B15" s="216"/>
      <c r="C15" s="216">
        <v>0</v>
      </c>
      <c r="D15" s="216">
        <v>4166.6666666666697</v>
      </c>
      <c r="E15" s="216">
        <f t="shared" si="0"/>
        <v>-4166.6666666666697</v>
      </c>
      <c r="F15" s="158">
        <f t="shared" si="1"/>
        <v>-1</v>
      </c>
      <c r="G15" s="216">
        <v>232.89</v>
      </c>
      <c r="H15" s="216">
        <f t="shared" si="2"/>
        <v>-232.89</v>
      </c>
      <c r="J15" s="229"/>
      <c r="K15" s="189"/>
      <c r="L15" s="229"/>
      <c r="M15" s="189"/>
      <c r="N15" s="189"/>
      <c r="O15" s="189"/>
      <c r="P15" s="189"/>
      <c r="Q15" s="189"/>
      <c r="R15" s="189"/>
      <c r="S15" s="189"/>
      <c r="T15" s="189"/>
      <c r="U15" s="189"/>
      <c r="V15" s="189"/>
      <c r="W15" s="189"/>
      <c r="X15" s="189"/>
      <c r="Y15" s="189"/>
    </row>
    <row r="16" spans="1:25" ht="22.35" customHeight="1" x14ac:dyDescent="0.3">
      <c r="A16" s="20" t="s">
        <v>92</v>
      </c>
      <c r="B16" s="216"/>
      <c r="C16" s="216">
        <f>50016.63</f>
        <v>50016.63</v>
      </c>
      <c r="D16" s="216">
        <f>1557869-1500000</f>
        <v>57869</v>
      </c>
      <c r="E16" s="216">
        <f t="shared" si="0"/>
        <v>-7852.3700000000026</v>
      </c>
      <c r="F16" s="158">
        <f t="shared" si="1"/>
        <v>-0.13569216679050963</v>
      </c>
      <c r="G16" s="216">
        <v>13787.75</v>
      </c>
      <c r="H16" s="216">
        <f t="shared" si="2"/>
        <v>36228.879999999997</v>
      </c>
      <c r="J16" s="229"/>
      <c r="K16" s="189"/>
      <c r="L16" s="189"/>
      <c r="M16" s="189"/>
      <c r="N16" s="189"/>
      <c r="O16" s="189"/>
      <c r="P16" s="189"/>
      <c r="Q16" s="189"/>
      <c r="R16" s="189"/>
      <c r="S16" s="189"/>
      <c r="T16" s="189"/>
      <c r="U16" s="189"/>
      <c r="V16" s="189"/>
      <c r="W16" s="189"/>
      <c r="X16" s="189"/>
      <c r="Y16" s="189"/>
    </row>
    <row r="17" spans="1:25" s="174" customFormat="1" ht="22.35" customHeight="1" x14ac:dyDescent="0.3">
      <c r="A17" s="20" t="s">
        <v>150</v>
      </c>
      <c r="B17" s="216"/>
      <c r="C17" s="216">
        <v>1500000</v>
      </c>
      <c r="D17" s="216">
        <v>1500000</v>
      </c>
      <c r="E17" s="216">
        <f t="shared" si="0"/>
        <v>0</v>
      </c>
      <c r="F17" s="158">
        <f t="shared" si="1"/>
        <v>0</v>
      </c>
      <c r="G17" s="216">
        <v>0</v>
      </c>
      <c r="H17" s="216">
        <f t="shared" si="2"/>
        <v>1500000</v>
      </c>
      <c r="J17" s="229"/>
      <c r="K17" s="189"/>
      <c r="L17" s="189"/>
      <c r="M17" s="189"/>
      <c r="N17" s="189"/>
      <c r="O17" s="189"/>
      <c r="P17" s="189"/>
      <c r="Q17" s="189"/>
      <c r="R17" s="189"/>
      <c r="S17" s="189"/>
      <c r="T17" s="189"/>
      <c r="U17" s="189"/>
      <c r="V17" s="189"/>
      <c r="W17" s="189"/>
      <c r="X17" s="189"/>
      <c r="Y17" s="189"/>
    </row>
    <row r="18" spans="1:25" ht="22.35" customHeight="1" x14ac:dyDescent="0.3">
      <c r="A18" s="20" t="s">
        <v>93</v>
      </c>
      <c r="B18" s="216"/>
      <c r="C18" s="216">
        <v>14212.21</v>
      </c>
      <c r="D18" s="216">
        <v>15985.515151515099</v>
      </c>
      <c r="E18" s="216">
        <f t="shared" si="0"/>
        <v>-1773.3051515151001</v>
      </c>
      <c r="F18" s="158">
        <f t="shared" si="1"/>
        <v>-0.11093199904458675</v>
      </c>
      <c r="G18" s="216">
        <v>21316.94</v>
      </c>
      <c r="H18" s="216">
        <f t="shared" si="2"/>
        <v>-7104.73</v>
      </c>
      <c r="J18" s="229"/>
      <c r="K18" s="189"/>
      <c r="L18" s="229"/>
      <c r="M18" s="189"/>
      <c r="N18" s="189"/>
      <c r="O18" s="189"/>
      <c r="P18" s="189"/>
      <c r="Q18" s="189"/>
      <c r="R18" s="189"/>
      <c r="S18" s="189"/>
      <c r="T18" s="189"/>
      <c r="U18" s="189"/>
      <c r="V18" s="189"/>
      <c r="W18" s="189"/>
      <c r="X18" s="189"/>
      <c r="Y18" s="189"/>
    </row>
    <row r="19" spans="1:25" s="174" customFormat="1" ht="22.35" customHeight="1" x14ac:dyDescent="0.3">
      <c r="A19" s="218" t="s">
        <v>26</v>
      </c>
      <c r="B19" s="236"/>
      <c r="C19" s="216">
        <v>670</v>
      </c>
      <c r="D19" s="216">
        <v>208750</v>
      </c>
      <c r="E19" s="241">
        <f t="shared" si="0"/>
        <v>-208080</v>
      </c>
      <c r="F19" s="210">
        <f t="shared" si="1"/>
        <v>-0.99679041916167666</v>
      </c>
      <c r="G19" s="216">
        <v>6184.1</v>
      </c>
      <c r="H19" s="216">
        <f t="shared" si="2"/>
        <v>-5514.1</v>
      </c>
      <c r="J19" s="229"/>
      <c r="K19" s="189"/>
      <c r="L19" s="229"/>
      <c r="M19" s="189"/>
      <c r="N19" s="189"/>
      <c r="O19" s="189"/>
      <c r="P19" s="189"/>
      <c r="Q19" s="189"/>
      <c r="R19" s="189"/>
      <c r="S19" s="189"/>
      <c r="T19" s="189"/>
      <c r="U19" s="189"/>
      <c r="V19" s="189"/>
      <c r="W19" s="189"/>
      <c r="X19" s="189"/>
      <c r="Y19" s="189"/>
    </row>
    <row r="20" spans="1:25" s="174" customFormat="1" ht="22.35" customHeight="1" x14ac:dyDescent="0.3">
      <c r="A20" s="218" t="s">
        <v>122</v>
      </c>
      <c r="B20" s="216"/>
      <c r="C20" s="216">
        <v>0</v>
      </c>
      <c r="D20" s="216">
        <v>0</v>
      </c>
      <c r="E20" s="209">
        <f t="shared" si="0"/>
        <v>0</v>
      </c>
      <c r="F20" s="210">
        <v>1</v>
      </c>
      <c r="G20" s="216">
        <v>0</v>
      </c>
      <c r="H20" s="216">
        <f t="shared" si="2"/>
        <v>0</v>
      </c>
      <c r="J20" s="229"/>
      <c r="K20" s="189"/>
      <c r="L20" s="229"/>
      <c r="M20" s="189"/>
      <c r="N20" s="189"/>
      <c r="O20" s="189"/>
      <c r="P20" s="189"/>
      <c r="Q20" s="189"/>
      <c r="R20" s="189"/>
      <c r="S20" s="189"/>
      <c r="T20" s="189"/>
      <c r="U20" s="189"/>
      <c r="V20" s="189"/>
      <c r="W20" s="189"/>
      <c r="X20" s="189"/>
      <c r="Y20" s="189"/>
    </row>
    <row r="21" spans="1:25" s="174" customFormat="1" ht="22.35" customHeight="1" thickBot="1" x14ac:dyDescent="0.35">
      <c r="A21" s="36" t="s">
        <v>100</v>
      </c>
      <c r="B21" s="207"/>
      <c r="C21" s="217">
        <f>SUM(C7:C20)</f>
        <v>2169803.2700000005</v>
      </c>
      <c r="D21" s="217">
        <f>SUM(D7:D20)</f>
        <v>2388333.6099026017</v>
      </c>
      <c r="E21" s="207">
        <f>SUM(E7:E20)</f>
        <v>-218530.33990260144</v>
      </c>
      <c r="F21" s="208">
        <f>+E21/D21</f>
        <v>-9.149908496724346E-2</v>
      </c>
      <c r="G21" s="217">
        <f>SUM(G7:G20)</f>
        <v>799917.97999999986</v>
      </c>
      <c r="H21" s="217">
        <f>SUM(H7:H20)</f>
        <v>1369885.29</v>
      </c>
      <c r="J21" s="231"/>
      <c r="K21" s="189"/>
      <c r="L21" s="229"/>
      <c r="M21" s="189"/>
      <c r="N21" s="189"/>
      <c r="O21" s="189"/>
      <c r="P21" s="189"/>
      <c r="Q21" s="189"/>
      <c r="R21" s="189"/>
      <c r="S21" s="189"/>
      <c r="T21" s="189"/>
      <c r="U21" s="189"/>
      <c r="V21" s="189"/>
      <c r="W21" s="189"/>
      <c r="X21" s="189"/>
      <c r="Y21" s="189"/>
    </row>
    <row r="22" spans="1:25" ht="119.1" customHeight="1" x14ac:dyDescent="0.3">
      <c r="A22" s="252" t="s">
        <v>166</v>
      </c>
      <c r="B22" s="253"/>
      <c r="C22" s="253"/>
      <c r="D22" s="253"/>
      <c r="E22" s="253"/>
      <c r="F22" s="253"/>
      <c r="G22" s="253"/>
      <c r="H22" s="253"/>
      <c r="J22" s="189"/>
      <c r="K22" s="189"/>
      <c r="L22" s="229"/>
      <c r="M22" s="189"/>
      <c r="N22" s="189"/>
      <c r="O22" s="189"/>
      <c r="P22" s="189"/>
      <c r="Q22" s="189"/>
      <c r="R22" s="189"/>
      <c r="S22" s="189"/>
      <c r="T22" s="189"/>
      <c r="U22" s="189"/>
      <c r="V22" s="189"/>
      <c r="W22" s="189"/>
      <c r="X22" s="189"/>
      <c r="Y22" s="189"/>
    </row>
    <row r="23" spans="1:25" ht="24.9" customHeight="1" x14ac:dyDescent="0.3">
      <c r="A23" s="204" t="s">
        <v>169</v>
      </c>
      <c r="B23" s="203"/>
      <c r="C23" s="203"/>
      <c r="D23" s="202"/>
      <c r="E23" s="202"/>
      <c r="F23" s="232"/>
      <c r="G23" s="202"/>
      <c r="H23" s="203"/>
    </row>
    <row r="24" spans="1:25" ht="95.25" customHeight="1" x14ac:dyDescent="0.3">
      <c r="A24" s="256" t="s">
        <v>167</v>
      </c>
      <c r="B24" s="255"/>
      <c r="C24" s="255"/>
      <c r="D24" s="255"/>
      <c r="E24" s="255"/>
      <c r="F24" s="255"/>
      <c r="G24" s="255"/>
      <c r="H24" s="255"/>
      <c r="J24" s="198"/>
    </row>
    <row r="25" spans="1:25" ht="15.6" customHeight="1" x14ac:dyDescent="0.35">
      <c r="A25" s="257"/>
      <c r="B25" s="258"/>
      <c r="C25" s="258"/>
      <c r="D25" s="258"/>
      <c r="E25" s="258"/>
      <c r="F25" s="258"/>
      <c r="G25" s="258"/>
      <c r="H25" s="149">
        <v>3</v>
      </c>
      <c r="I25" s="1"/>
      <c r="J25" s="1"/>
      <c r="K25" s="1"/>
      <c r="L25" s="1"/>
      <c r="M25" s="1"/>
    </row>
    <row r="26" spans="1:25" ht="24.9" customHeight="1" x14ac:dyDescent="0.3">
      <c r="A26" s="40" t="s">
        <v>107</v>
      </c>
      <c r="B26" s="25"/>
      <c r="C26" s="25"/>
      <c r="D26" s="21"/>
      <c r="E26" s="21"/>
      <c r="F26" s="22"/>
      <c r="G26" s="21"/>
      <c r="H26" s="25"/>
    </row>
    <row r="27" spans="1:25" ht="88.5" customHeight="1" x14ac:dyDescent="0.3">
      <c r="A27" s="256" t="s">
        <v>161</v>
      </c>
      <c r="B27" s="255"/>
      <c r="C27" s="255"/>
      <c r="D27" s="255"/>
      <c r="E27" s="255"/>
      <c r="F27" s="255"/>
      <c r="G27" s="255"/>
      <c r="H27" s="255"/>
      <c r="J27" s="198"/>
      <c r="K27" s="174"/>
    </row>
    <row r="28" spans="1:25" ht="18" customHeight="1" x14ac:dyDescent="0.3">
      <c r="A28" s="40" t="s">
        <v>90</v>
      </c>
      <c r="B28" s="25"/>
      <c r="C28" s="25"/>
      <c r="D28" s="21"/>
      <c r="E28" s="21"/>
      <c r="F28" s="22"/>
      <c r="G28" s="21"/>
      <c r="H28" s="25"/>
    </row>
    <row r="29" spans="1:25" ht="90" customHeight="1" x14ac:dyDescent="0.3">
      <c r="A29" s="254" t="s">
        <v>162</v>
      </c>
      <c r="B29" s="255"/>
      <c r="C29" s="255"/>
      <c r="D29" s="255"/>
      <c r="E29" s="255"/>
      <c r="F29" s="255"/>
      <c r="G29" s="255"/>
      <c r="H29" s="255"/>
      <c r="J29" s="199"/>
    </row>
    <row r="30" spans="1:25" ht="20.399999999999999" customHeight="1" x14ac:dyDescent="0.3">
      <c r="A30" s="40" t="s">
        <v>102</v>
      </c>
      <c r="B30" s="25"/>
      <c r="C30" s="25"/>
      <c r="D30" s="21"/>
      <c r="E30" s="21"/>
      <c r="F30" s="22"/>
      <c r="G30" s="21"/>
      <c r="H30" s="25"/>
    </row>
    <row r="31" spans="1:25" ht="54" customHeight="1" x14ac:dyDescent="0.3">
      <c r="A31" s="256" t="s">
        <v>163</v>
      </c>
      <c r="B31" s="255"/>
      <c r="C31" s="255"/>
      <c r="D31" s="255"/>
      <c r="E31" s="255"/>
      <c r="F31" s="255"/>
      <c r="G31" s="255"/>
      <c r="H31" s="255"/>
    </row>
    <row r="32" spans="1:25" ht="18.600000000000001" customHeight="1" x14ac:dyDescent="0.3">
      <c r="A32" s="40" t="s">
        <v>60</v>
      </c>
      <c r="B32" s="25"/>
      <c r="C32" s="25"/>
      <c r="D32" s="21"/>
      <c r="E32" s="21"/>
      <c r="F32" s="22"/>
      <c r="G32" s="21"/>
      <c r="H32" s="25"/>
    </row>
    <row r="33" spans="1:12" ht="34.35" customHeight="1" x14ac:dyDescent="0.3">
      <c r="A33" s="256" t="s">
        <v>152</v>
      </c>
      <c r="B33" s="255"/>
      <c r="C33" s="255"/>
      <c r="D33" s="255"/>
      <c r="E33" s="255"/>
      <c r="F33" s="255"/>
      <c r="G33" s="255"/>
      <c r="H33" s="255"/>
    </row>
    <row r="34" spans="1:12" ht="9" customHeight="1" x14ac:dyDescent="0.3">
      <c r="A34" s="40"/>
      <c r="B34" s="25"/>
      <c r="C34" s="25"/>
      <c r="D34" s="21"/>
      <c r="E34" s="21"/>
      <c r="F34" s="22"/>
      <c r="G34" s="21"/>
      <c r="H34" s="25"/>
    </row>
    <row r="35" spans="1:12" s="24" customFormat="1" ht="9.6" customHeight="1" x14ac:dyDescent="0.3">
      <c r="A35" s="41"/>
      <c r="B35" s="25"/>
      <c r="C35" s="21"/>
      <c r="D35" s="26"/>
      <c r="E35" s="26"/>
      <c r="F35" s="27"/>
      <c r="G35" s="26"/>
      <c r="H35" s="32"/>
    </row>
    <row r="36" spans="1:12" ht="20.100000000000001" customHeight="1" x14ac:dyDescent="0.3">
      <c r="A36" s="33" t="s">
        <v>0</v>
      </c>
      <c r="B36" s="34"/>
      <c r="C36" s="11" t="s">
        <v>5</v>
      </c>
      <c r="D36" s="11" t="s">
        <v>5</v>
      </c>
      <c r="E36" s="11" t="s">
        <v>5</v>
      </c>
      <c r="F36" s="11" t="s">
        <v>7</v>
      </c>
      <c r="G36" s="10" t="s">
        <v>16</v>
      </c>
      <c r="H36" s="11" t="s">
        <v>23</v>
      </c>
    </row>
    <row r="37" spans="1:12" ht="20.100000000000001" customHeight="1" x14ac:dyDescent="0.3">
      <c r="A37" s="4"/>
      <c r="B37" s="34"/>
      <c r="C37" s="14" t="s">
        <v>17</v>
      </c>
      <c r="D37" s="14" t="s">
        <v>6</v>
      </c>
      <c r="E37" s="14" t="s">
        <v>7</v>
      </c>
      <c r="F37" s="14" t="s">
        <v>8</v>
      </c>
      <c r="G37" s="13" t="s">
        <v>17</v>
      </c>
      <c r="H37" s="12" t="str">
        <f>H6</f>
        <v>FY21 - FY20</v>
      </c>
    </row>
    <row r="38" spans="1:12" ht="20.100000000000001" customHeight="1" x14ac:dyDescent="0.3">
      <c r="A38" s="20" t="s">
        <v>83</v>
      </c>
      <c r="B38" s="35"/>
      <c r="C38" s="120">
        <v>244061.18</v>
      </c>
      <c r="D38" s="120">
        <v>243459.784128678</v>
      </c>
      <c r="E38" s="157">
        <f>D38-C38</f>
        <v>-601.39587132199085</v>
      </c>
      <c r="F38" s="233">
        <f>E38/D38</f>
        <v>-2.4702062128015758E-3</v>
      </c>
      <c r="G38" s="120">
        <v>276131.20000000001</v>
      </c>
      <c r="H38" s="157">
        <f>C38-G38</f>
        <v>-32070.020000000019</v>
      </c>
      <c r="J38" s="211"/>
    </row>
    <row r="39" spans="1:12" ht="20.100000000000001" customHeight="1" x14ac:dyDescent="0.3">
      <c r="A39" s="20" t="s">
        <v>84</v>
      </c>
      <c r="B39" s="35"/>
      <c r="C39" s="120">
        <v>186308.25</v>
      </c>
      <c r="D39" s="120">
        <v>203477.91140666601</v>
      </c>
      <c r="E39" s="157">
        <f t="shared" ref="E39:E44" si="3">D39-C39</f>
        <v>17169.661406666011</v>
      </c>
      <c r="F39" s="233">
        <f t="shared" ref="F39:F45" si="4">E39/D39</f>
        <v>8.4380959525140506E-2</v>
      </c>
      <c r="G39" s="120">
        <v>234624.22</v>
      </c>
      <c r="H39" s="157">
        <f t="shared" ref="H39:H44" si="5">C39-G39</f>
        <v>-48315.97</v>
      </c>
      <c r="J39" s="211"/>
    </row>
    <row r="40" spans="1:12" ht="20.100000000000001" customHeight="1" x14ac:dyDescent="0.3">
      <c r="A40" s="20" t="s">
        <v>26</v>
      </c>
      <c r="B40" s="35"/>
      <c r="C40" s="120">
        <v>291703.37</v>
      </c>
      <c r="D40" s="120">
        <v>260623.02903993501</v>
      </c>
      <c r="E40" s="157">
        <f t="shared" si="3"/>
        <v>-31080.34096006499</v>
      </c>
      <c r="F40" s="233">
        <f t="shared" si="4"/>
        <v>-0.11925400865210027</v>
      </c>
      <c r="G40" s="120">
        <v>210672.53</v>
      </c>
      <c r="H40" s="157">
        <f t="shared" si="5"/>
        <v>81030.84</v>
      </c>
      <c r="J40" s="211"/>
    </row>
    <row r="41" spans="1:12" ht="20.100000000000001" customHeight="1" x14ac:dyDescent="0.3">
      <c r="A41" s="20" t="s">
        <v>109</v>
      </c>
      <c r="B41" s="35"/>
      <c r="C41" s="120">
        <v>222371.71</v>
      </c>
      <c r="D41" s="120">
        <v>262462.31235867902</v>
      </c>
      <c r="E41" s="157">
        <f t="shared" si="3"/>
        <v>40090.602358679025</v>
      </c>
      <c r="F41" s="233">
        <f t="shared" si="4"/>
        <v>0.15274803455930661</v>
      </c>
      <c r="G41" s="120">
        <v>343010.03</v>
      </c>
      <c r="H41" s="157">
        <f t="shared" si="5"/>
        <v>-120638.32000000004</v>
      </c>
      <c r="J41" s="211"/>
    </row>
    <row r="42" spans="1:12" ht="20.100000000000001" customHeight="1" x14ac:dyDescent="0.3">
      <c r="A42" s="20" t="s">
        <v>85</v>
      </c>
      <c r="B42" s="35"/>
      <c r="C42" s="120">
        <v>45975.81</v>
      </c>
      <c r="D42" s="120">
        <v>49203.631211966996</v>
      </c>
      <c r="E42" s="157">
        <f t="shared" si="3"/>
        <v>3227.8212119669988</v>
      </c>
      <c r="F42" s="233">
        <f t="shared" si="4"/>
        <v>6.560128048398893E-2</v>
      </c>
      <c r="G42" s="120">
        <v>83342.92</v>
      </c>
      <c r="H42" s="157">
        <f t="shared" si="5"/>
        <v>-37367.11</v>
      </c>
      <c r="J42" s="211"/>
    </row>
    <row r="43" spans="1:12" ht="20.100000000000001" customHeight="1" x14ac:dyDescent="0.3">
      <c r="A43" s="20" t="s">
        <v>86</v>
      </c>
      <c r="B43" s="35"/>
      <c r="C43" s="120">
        <v>217934</v>
      </c>
      <c r="D43" s="120">
        <v>213335</v>
      </c>
      <c r="E43" s="157">
        <f t="shared" si="3"/>
        <v>-4599</v>
      </c>
      <c r="F43" s="233">
        <f t="shared" si="4"/>
        <v>-2.1557644080905616E-2</v>
      </c>
      <c r="G43" s="120">
        <v>207483</v>
      </c>
      <c r="H43" s="157">
        <f t="shared" si="5"/>
        <v>10451</v>
      </c>
      <c r="J43" s="211"/>
    </row>
    <row r="44" spans="1:12" ht="20.100000000000001" customHeight="1" x14ac:dyDescent="0.3">
      <c r="A44" s="20" t="s">
        <v>18</v>
      </c>
      <c r="B44" s="35"/>
      <c r="C44" s="120">
        <f>157703+1400</f>
        <v>159103</v>
      </c>
      <c r="D44" s="120">
        <v>84817.916666666875</v>
      </c>
      <c r="E44" s="157">
        <f t="shared" si="3"/>
        <v>-74285.083333333125</v>
      </c>
      <c r="F44" s="233">
        <f t="shared" si="4"/>
        <v>-0.87581829703825875</v>
      </c>
      <c r="G44" s="120">
        <f>125710.82+113</f>
        <v>125823.82</v>
      </c>
      <c r="H44" s="157">
        <f t="shared" si="5"/>
        <v>33279.179999999993</v>
      </c>
      <c r="I44" s="154"/>
      <c r="J44" s="211"/>
      <c r="L44" s="171"/>
    </row>
    <row r="45" spans="1:12" ht="20.100000000000001" customHeight="1" thickBot="1" x14ac:dyDescent="0.35">
      <c r="A45" s="36" t="s">
        <v>101</v>
      </c>
      <c r="B45" s="37"/>
      <c r="C45" s="38">
        <f>SUM(C38:C44)</f>
        <v>1367457.32</v>
      </c>
      <c r="D45" s="38">
        <f>SUM(D38:D44)</f>
        <v>1317379.584812592</v>
      </c>
      <c r="E45" s="38">
        <f>SUM(E38:E44)</f>
        <v>-50077.73518740807</v>
      </c>
      <c r="F45" s="234">
        <f t="shared" si="4"/>
        <v>-3.8013140453009249E-2</v>
      </c>
      <c r="G45" s="38">
        <f>SUM(G38:G44)</f>
        <v>1481087.72</v>
      </c>
      <c r="H45" s="38">
        <f>SUM(H38:H44)</f>
        <v>-113630.40000000008</v>
      </c>
      <c r="J45" s="211"/>
    </row>
    <row r="46" spans="1:12" ht="11.1" customHeight="1" x14ac:dyDescent="0.3">
      <c r="A46" s="31"/>
      <c r="B46" s="31"/>
      <c r="C46" s="15"/>
      <c r="D46" s="15"/>
      <c r="E46" s="15"/>
      <c r="F46" s="16"/>
      <c r="G46" s="15"/>
      <c r="H46" s="4"/>
    </row>
    <row r="47" spans="1:12" ht="20.100000000000001" customHeight="1" thickBot="1" x14ac:dyDescent="0.35">
      <c r="A47" s="36" t="s">
        <v>25</v>
      </c>
      <c r="B47" s="39"/>
      <c r="C47" s="38">
        <f>C21-C45</f>
        <v>802345.95000000042</v>
      </c>
      <c r="D47" s="38">
        <f>D21-D45</f>
        <v>1070954.0250900097</v>
      </c>
      <c r="E47" s="38">
        <f>E21+E45</f>
        <v>-268608.07509000949</v>
      </c>
      <c r="F47" s="234">
        <f>+E47/D47</f>
        <v>-0.25081195718689603</v>
      </c>
      <c r="G47" s="38">
        <f>G21-G45</f>
        <v>-681169.74000000011</v>
      </c>
      <c r="H47" s="38">
        <f>H21-H45</f>
        <v>1483515.6900000002</v>
      </c>
      <c r="J47" s="211"/>
    </row>
    <row r="48" spans="1:12" ht="16.350000000000001" customHeight="1" x14ac:dyDescent="0.3">
      <c r="A48" s="4"/>
      <c r="B48" s="4"/>
      <c r="C48" s="6"/>
      <c r="D48" s="6"/>
      <c r="E48" s="6"/>
      <c r="F48" s="8"/>
      <c r="G48" s="6"/>
      <c r="H48" s="4"/>
    </row>
    <row r="49" spans="1:22" ht="20.100000000000001" customHeight="1" x14ac:dyDescent="0.3">
      <c r="A49" s="42" t="s">
        <v>0</v>
      </c>
      <c r="B49" s="174"/>
      <c r="C49" s="174"/>
      <c r="D49" s="174"/>
      <c r="E49" s="174"/>
      <c r="F49" s="174"/>
      <c r="G49" s="174"/>
      <c r="H49" s="174"/>
    </row>
    <row r="50" spans="1:22" ht="60.6" customHeight="1" x14ac:dyDescent="0.3">
      <c r="A50" s="256" t="s">
        <v>168</v>
      </c>
      <c r="B50" s="255"/>
      <c r="C50" s="255"/>
      <c r="D50" s="255"/>
      <c r="E50" s="255"/>
      <c r="F50" s="255"/>
      <c r="G50" s="255"/>
      <c r="H50" s="255"/>
    </row>
    <row r="51" spans="1:22" s="174" customFormat="1" ht="30.6" customHeight="1" x14ac:dyDescent="0.3">
      <c r="A51" s="246"/>
    </row>
    <row r="52" spans="1:22" ht="20.100000000000001" customHeight="1" x14ac:dyDescent="0.3">
      <c r="A52" s="42" t="s">
        <v>25</v>
      </c>
      <c r="B52" s="174"/>
      <c r="C52" s="174"/>
      <c r="D52" s="174"/>
      <c r="E52" s="174"/>
      <c r="F52" s="174"/>
      <c r="G52" s="174"/>
      <c r="H52" s="174"/>
    </row>
    <row r="53" spans="1:22" ht="40.35" customHeight="1" x14ac:dyDescent="0.3">
      <c r="A53" s="252" t="s">
        <v>155</v>
      </c>
      <c r="B53" s="253"/>
      <c r="C53" s="253"/>
      <c r="D53" s="253"/>
      <c r="E53" s="253"/>
      <c r="F53" s="253"/>
      <c r="G53" s="253"/>
      <c r="H53" s="253"/>
    </row>
    <row r="54" spans="1:22" ht="20.100000000000001" customHeight="1" x14ac:dyDescent="0.3">
      <c r="A54" s="174"/>
      <c r="B54" s="174"/>
      <c r="C54" s="174"/>
      <c r="D54" s="174"/>
      <c r="E54" s="174"/>
      <c r="F54" s="174"/>
      <c r="H54" s="150">
        <v>4</v>
      </c>
    </row>
    <row r="55" spans="1:22" ht="20.100000000000001" customHeight="1" x14ac:dyDescent="0.3">
      <c r="A55" s="174"/>
      <c r="B55" s="174"/>
      <c r="C55" s="174"/>
      <c r="D55" s="174"/>
      <c r="E55" s="174"/>
      <c r="F55" s="174"/>
    </row>
    <row r="56" spans="1:22" ht="20.100000000000001" customHeight="1" x14ac:dyDescent="0.3">
      <c r="A56" s="174"/>
      <c r="B56" s="174"/>
      <c r="C56" s="174"/>
      <c r="D56" s="174"/>
      <c r="E56" s="174"/>
      <c r="F56" s="174"/>
    </row>
    <row r="57" spans="1:22" ht="20.100000000000001" customHeight="1" x14ac:dyDescent="0.3">
      <c r="A57" s="174"/>
      <c r="B57" s="174"/>
      <c r="C57" s="174"/>
      <c r="D57" s="174"/>
      <c r="E57" s="174"/>
      <c r="F57" s="174"/>
    </row>
    <row r="58" spans="1:22" ht="20.100000000000001" customHeight="1" x14ac:dyDescent="0.3">
      <c r="A58" s="174"/>
      <c r="B58" s="174"/>
      <c r="C58" s="174"/>
      <c r="D58" s="174"/>
      <c r="E58" s="174"/>
      <c r="F58" s="174"/>
    </row>
    <row r="59" spans="1:22" ht="20.100000000000001" customHeight="1" x14ac:dyDescent="0.3">
      <c r="A59" s="174"/>
      <c r="B59" s="174"/>
      <c r="C59" s="174"/>
      <c r="D59" s="174"/>
      <c r="E59" s="174"/>
      <c r="F59" s="174"/>
    </row>
    <row r="60" spans="1:22" ht="20.100000000000001" customHeight="1" x14ac:dyDescent="0.3">
      <c r="A60" s="174"/>
      <c r="B60" s="174"/>
      <c r="C60" s="174"/>
      <c r="D60" s="174"/>
      <c r="E60" s="174"/>
      <c r="F60" s="174"/>
    </row>
    <row r="61" spans="1:22" ht="20.100000000000001" customHeight="1" x14ac:dyDescent="0.3">
      <c r="A61" s="174"/>
      <c r="B61" s="174"/>
      <c r="C61" s="174"/>
      <c r="D61" s="174"/>
      <c r="E61" s="174"/>
      <c r="F61" s="174"/>
    </row>
    <row r="62" spans="1:22" ht="20.100000000000001" customHeight="1" x14ac:dyDescent="0.3">
      <c r="A62" s="174"/>
      <c r="B62" s="174"/>
      <c r="C62" s="174"/>
      <c r="D62" s="174"/>
      <c r="E62" s="174"/>
      <c r="F62" s="174"/>
      <c r="G62" s="174"/>
      <c r="H62" s="174"/>
      <c r="I62" s="174"/>
      <c r="J62" s="174"/>
      <c r="K62" s="174"/>
      <c r="L62" s="174"/>
      <c r="M62" s="174"/>
      <c r="N62" s="174"/>
      <c r="O62" s="174"/>
      <c r="P62" s="174"/>
      <c r="Q62" s="174"/>
      <c r="R62" s="174"/>
      <c r="S62" s="174"/>
      <c r="T62" s="174"/>
      <c r="U62" s="174"/>
      <c r="V62" s="174"/>
    </row>
    <row r="63" spans="1:22" s="24" customFormat="1" ht="20.100000000000001" customHeight="1" x14ac:dyDescent="0.3">
      <c r="A63" s="174"/>
      <c r="B63" s="174"/>
      <c r="C63" s="174"/>
      <c r="D63" s="174"/>
      <c r="E63" s="174"/>
      <c r="F63" s="174"/>
      <c r="G63" s="174"/>
      <c r="H63" s="174"/>
      <c r="I63" s="174"/>
      <c r="J63" s="174"/>
      <c r="K63" s="174"/>
      <c r="L63" s="174"/>
      <c r="M63" s="174"/>
      <c r="N63" s="174"/>
      <c r="O63" s="174"/>
      <c r="P63" s="174"/>
      <c r="Q63" s="174"/>
      <c r="R63" s="174"/>
      <c r="S63" s="174"/>
      <c r="T63" s="174"/>
      <c r="U63" s="174"/>
      <c r="V63" s="174"/>
    </row>
    <row r="64" spans="1:22" s="24" customFormat="1" ht="20.100000000000001" customHeight="1" x14ac:dyDescent="0.3">
      <c r="A64" s="174"/>
      <c r="B64" s="174"/>
      <c r="C64" s="174"/>
      <c r="D64" s="174"/>
      <c r="E64" s="174"/>
      <c r="F64" s="174"/>
      <c r="G64" s="174"/>
      <c r="H64" s="174"/>
      <c r="I64" s="174"/>
      <c r="J64" s="174"/>
      <c r="K64" s="174"/>
      <c r="L64" s="174"/>
      <c r="M64" s="174"/>
      <c r="N64" s="174"/>
      <c r="O64" s="174"/>
      <c r="P64" s="174"/>
      <c r="Q64" s="174"/>
      <c r="R64" s="174"/>
      <c r="S64" s="174"/>
      <c r="T64" s="174"/>
      <c r="U64" s="174"/>
      <c r="V64" s="174"/>
    </row>
    <row r="65" spans="1:22" s="24" customFormat="1" ht="20.100000000000001" customHeight="1" x14ac:dyDescent="0.3">
      <c r="A65" s="174"/>
      <c r="B65" s="174"/>
      <c r="C65" s="174"/>
      <c r="D65" s="174"/>
      <c r="E65" s="174"/>
      <c r="F65" s="174"/>
      <c r="G65" s="174"/>
      <c r="H65" s="174"/>
      <c r="I65" s="174"/>
      <c r="J65" s="174"/>
      <c r="K65" s="174"/>
      <c r="L65" s="174"/>
      <c r="M65" s="174"/>
      <c r="N65" s="174"/>
      <c r="O65" s="174"/>
      <c r="P65" s="174"/>
      <c r="Q65" s="174"/>
      <c r="R65" s="174"/>
      <c r="S65" s="174"/>
      <c r="T65" s="174"/>
      <c r="U65" s="174"/>
      <c r="V65" s="174"/>
    </row>
    <row r="66" spans="1:22" s="24" customFormat="1" ht="20.100000000000001" customHeight="1" x14ac:dyDescent="0.3">
      <c r="A66" s="174"/>
      <c r="B66" s="174"/>
      <c r="C66" s="174"/>
      <c r="D66" s="174"/>
      <c r="E66" s="174"/>
      <c r="F66" s="174"/>
      <c r="G66" s="174"/>
      <c r="H66" s="174"/>
      <c r="I66" s="174"/>
      <c r="J66" s="174"/>
      <c r="K66" s="174"/>
      <c r="L66" s="174"/>
      <c r="M66" s="174"/>
      <c r="N66" s="174"/>
      <c r="O66" s="174"/>
      <c r="P66" s="174"/>
      <c r="Q66" s="174"/>
      <c r="R66" s="174"/>
      <c r="S66" s="174"/>
      <c r="T66" s="174"/>
      <c r="U66" s="174"/>
      <c r="V66" s="174"/>
    </row>
    <row r="67" spans="1:22" s="24" customFormat="1" ht="20.100000000000001" customHeight="1" x14ac:dyDescent="0.3">
      <c r="A67" s="174"/>
      <c r="B67" s="174"/>
      <c r="C67" s="174"/>
      <c r="D67" s="174"/>
      <c r="E67" s="174"/>
      <c r="F67" s="174"/>
      <c r="G67" s="174"/>
      <c r="H67" s="174"/>
      <c r="I67" s="174"/>
      <c r="J67" s="174"/>
      <c r="K67" s="174"/>
      <c r="L67" s="174"/>
      <c r="M67" s="174"/>
      <c r="N67" s="174"/>
      <c r="O67" s="174"/>
      <c r="P67" s="174"/>
      <c r="Q67" s="174"/>
      <c r="R67" s="174"/>
      <c r="S67" s="174"/>
      <c r="T67" s="174"/>
      <c r="U67" s="174"/>
      <c r="V67" s="174"/>
    </row>
    <row r="68" spans="1:22" ht="20.100000000000001" customHeight="1" x14ac:dyDescent="0.3">
      <c r="A68" s="174"/>
      <c r="B68" s="174"/>
      <c r="C68" s="174"/>
      <c r="D68" s="174"/>
      <c r="E68" s="174"/>
      <c r="F68" s="174"/>
      <c r="G68" s="174"/>
      <c r="H68" s="174"/>
      <c r="I68" s="174"/>
      <c r="J68" s="174"/>
      <c r="K68" s="174"/>
      <c r="L68" s="174"/>
      <c r="M68" s="174"/>
      <c r="N68" s="174"/>
      <c r="O68" s="174"/>
      <c r="P68" s="174"/>
      <c r="Q68" s="174"/>
      <c r="R68" s="174"/>
      <c r="S68" s="174"/>
      <c r="T68" s="174"/>
      <c r="U68" s="174"/>
      <c r="V68" s="174"/>
    </row>
    <row r="69" spans="1:22" ht="20.100000000000001" customHeight="1" x14ac:dyDescent="0.3">
      <c r="A69" s="174"/>
      <c r="B69" s="174"/>
      <c r="C69" s="174"/>
      <c r="D69" s="174"/>
      <c r="E69" s="174"/>
      <c r="F69" s="174"/>
      <c r="G69" s="174"/>
    </row>
    <row r="70" spans="1:22" ht="20.100000000000001" customHeight="1" x14ac:dyDescent="0.3">
      <c r="A70" s="174"/>
      <c r="B70" s="174"/>
      <c r="C70" s="174"/>
      <c r="D70" s="174"/>
      <c r="E70" s="174"/>
      <c r="F70" s="174"/>
      <c r="G70" s="174"/>
    </row>
    <row r="71" spans="1:22" ht="20.100000000000001" customHeight="1" x14ac:dyDescent="0.3">
      <c r="A71" s="174"/>
      <c r="B71" s="174"/>
      <c r="C71" s="174"/>
      <c r="D71" s="174"/>
      <c r="E71" s="174"/>
      <c r="F71" s="174"/>
      <c r="G71" s="174"/>
    </row>
    <row r="72" spans="1:22" ht="20.100000000000001" customHeight="1" x14ac:dyDescent="0.3">
      <c r="A72" s="174"/>
      <c r="B72" s="174"/>
      <c r="C72" s="174"/>
      <c r="D72" s="174"/>
      <c r="E72" s="174"/>
      <c r="F72" s="174"/>
      <c r="G72" s="174"/>
    </row>
    <row r="73" spans="1:22" ht="20.100000000000001" customHeight="1" x14ac:dyDescent="0.3">
      <c r="A73" s="174"/>
      <c r="B73" s="174"/>
      <c r="C73" s="174"/>
      <c r="D73" s="174"/>
      <c r="E73" s="174"/>
      <c r="F73" s="174"/>
    </row>
    <row r="74" spans="1:22" ht="20.100000000000001" customHeight="1" x14ac:dyDescent="0.3">
      <c r="A74" s="174"/>
      <c r="B74" s="174"/>
      <c r="C74" s="174"/>
      <c r="D74" s="174"/>
      <c r="E74" s="174"/>
      <c r="F74" s="174"/>
      <c r="G74" s="174"/>
      <c r="H74" s="174"/>
      <c r="I74" s="174"/>
    </row>
    <row r="75" spans="1:22" ht="20.100000000000001" customHeight="1" x14ac:dyDescent="0.3">
      <c r="A75" s="174"/>
      <c r="B75" s="174"/>
      <c r="C75" s="174"/>
      <c r="D75" s="174"/>
      <c r="E75" s="174"/>
      <c r="F75" s="174"/>
      <c r="G75" s="174"/>
      <c r="H75" s="174"/>
      <c r="I75" s="174"/>
    </row>
    <row r="76" spans="1:22" ht="20.100000000000001" customHeight="1" x14ac:dyDescent="0.3">
      <c r="A76" s="174"/>
      <c r="B76" s="174"/>
      <c r="C76" s="174"/>
      <c r="D76" s="174"/>
      <c r="E76" s="174"/>
      <c r="F76" s="174"/>
      <c r="G76" s="174"/>
      <c r="H76" s="174"/>
      <c r="I76" s="174"/>
    </row>
    <row r="77" spans="1:22" ht="20.100000000000001" customHeight="1" x14ac:dyDescent="0.3">
      <c r="A77" s="174"/>
      <c r="B77" s="174"/>
      <c r="C77" s="174"/>
      <c r="D77" s="174"/>
      <c r="E77" s="174"/>
      <c r="F77" s="174"/>
      <c r="G77" s="174"/>
      <c r="H77" s="174"/>
      <c r="I77" s="174"/>
    </row>
    <row r="78" spans="1:22" ht="20.100000000000001" customHeight="1" x14ac:dyDescent="0.3">
      <c r="A78" s="174"/>
      <c r="B78" s="174"/>
      <c r="C78" s="174"/>
      <c r="D78" s="174"/>
      <c r="E78" s="174"/>
      <c r="F78" s="174"/>
      <c r="G78" s="174"/>
      <c r="H78" s="174"/>
      <c r="I78" s="174"/>
    </row>
    <row r="79" spans="1:22" x14ac:dyDescent="0.3">
      <c r="A79" s="174"/>
      <c r="B79" s="174"/>
      <c r="C79" s="174"/>
      <c r="D79" s="174"/>
      <c r="E79" s="174"/>
      <c r="F79" s="174"/>
      <c r="G79" s="174"/>
      <c r="H79" s="174"/>
      <c r="I79" s="174"/>
    </row>
    <row r="80" spans="1:22" x14ac:dyDescent="0.3">
      <c r="A80" s="174"/>
      <c r="B80" s="174"/>
      <c r="C80" s="174"/>
      <c r="D80" s="174"/>
      <c r="E80" s="174"/>
      <c r="F80" s="174"/>
      <c r="G80" s="174"/>
      <c r="H80" s="174"/>
      <c r="I80" s="174"/>
    </row>
    <row r="81" spans="1:9" x14ac:dyDescent="0.3">
      <c r="A81" s="174"/>
      <c r="B81" s="174"/>
      <c r="C81" s="174"/>
      <c r="D81" s="174"/>
      <c r="E81" s="174"/>
      <c r="F81" s="174"/>
      <c r="G81" s="174"/>
      <c r="H81" s="174"/>
      <c r="I81" s="174"/>
    </row>
    <row r="82" spans="1:9" x14ac:dyDescent="0.3">
      <c r="A82" s="174"/>
      <c r="B82" s="174"/>
      <c r="C82" s="174"/>
      <c r="D82" s="174"/>
      <c r="E82" s="174"/>
      <c r="F82" s="174"/>
      <c r="G82" s="174"/>
      <c r="H82" s="174"/>
      <c r="I82" s="174"/>
    </row>
    <row r="83" spans="1:9" x14ac:dyDescent="0.3">
      <c r="A83" s="174"/>
      <c r="B83" s="174"/>
      <c r="C83" s="174"/>
      <c r="D83" s="174"/>
      <c r="E83" s="174"/>
      <c r="F83" s="174"/>
      <c r="G83" s="174"/>
      <c r="H83" s="174"/>
      <c r="I83" s="174"/>
    </row>
    <row r="84" spans="1:9" x14ac:dyDescent="0.3">
      <c r="A84" s="174"/>
      <c r="B84" s="174"/>
      <c r="C84" s="174"/>
      <c r="D84" s="174"/>
      <c r="E84" s="174"/>
      <c r="F84" s="174"/>
      <c r="G84" s="174"/>
      <c r="H84" s="174"/>
      <c r="I84" s="174"/>
    </row>
    <row r="85" spans="1:9" ht="17.399999999999999" x14ac:dyDescent="0.3">
      <c r="A85" s="5"/>
    </row>
    <row r="86" spans="1:9" ht="17.399999999999999" x14ac:dyDescent="0.3">
      <c r="A86" s="5"/>
    </row>
    <row r="87" spans="1:9" ht="17.399999999999999" x14ac:dyDescent="0.3">
      <c r="A87" s="5"/>
    </row>
    <row r="88" spans="1:9" ht="17.399999999999999" x14ac:dyDescent="0.3">
      <c r="A88" s="5"/>
    </row>
    <row r="89" spans="1:9" ht="17.399999999999999" x14ac:dyDescent="0.3">
      <c r="A89" s="5"/>
    </row>
    <row r="90" spans="1:9" ht="17.399999999999999" x14ac:dyDescent="0.3">
      <c r="A90" s="5"/>
    </row>
    <row r="91" spans="1:9" ht="17.399999999999999" x14ac:dyDescent="0.3">
      <c r="A91" s="5"/>
    </row>
    <row r="92" spans="1:9" ht="17.399999999999999" x14ac:dyDescent="0.3">
      <c r="A92" s="5"/>
    </row>
    <row r="93" spans="1:9" ht="17.399999999999999" x14ac:dyDescent="0.3">
      <c r="A93" s="5"/>
    </row>
    <row r="94" spans="1:9" ht="17.399999999999999" x14ac:dyDescent="0.3">
      <c r="A94" s="5"/>
    </row>
    <row r="95" spans="1:9" ht="17.399999999999999" x14ac:dyDescent="0.3">
      <c r="A95" s="5"/>
    </row>
  </sheetData>
  <sheetProtection selectLockedCells="1"/>
  <mergeCells count="9">
    <mergeCell ref="A22:H22"/>
    <mergeCell ref="A53:H53"/>
    <mergeCell ref="A29:H29"/>
    <mergeCell ref="A31:H31"/>
    <mergeCell ref="A27:H27"/>
    <mergeCell ref="A50:H50"/>
    <mergeCell ref="A33:H33"/>
    <mergeCell ref="A25:G25"/>
    <mergeCell ref="A24:H24"/>
  </mergeCells>
  <printOptions horizontalCentered="1"/>
  <pageMargins left="0.45" right="0.45" top="0.5" bottom="0.5" header="0.3" footer="0.3"/>
  <pageSetup scale="66" orientation="landscape" r:id="rId1"/>
  <rowBreaks count="2" manualBreakCount="2">
    <brk id="25" max="7" man="1"/>
    <brk id="54" max="7" man="1"/>
  </rowBreaks>
  <ignoredErrors>
    <ignoredError sqref="F11:F13"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2"/>
  <sheetViews>
    <sheetView zoomScale="70" zoomScaleNormal="70" workbookViewId="0"/>
  </sheetViews>
  <sheetFormatPr defaultRowHeight="14.4" x14ac:dyDescent="0.3"/>
  <cols>
    <col min="1" max="1" width="35" customWidth="1"/>
    <col min="2" max="2" width="24.88671875" bestFit="1" customWidth="1"/>
    <col min="3" max="4" width="17.5546875" customWidth="1"/>
    <col min="5" max="5" width="29.109375" customWidth="1"/>
    <col min="6" max="6" width="19.88671875" customWidth="1"/>
    <col min="7" max="7" width="33.44140625" customWidth="1"/>
    <col min="8" max="8" width="22.5546875" customWidth="1"/>
    <col min="9" max="9" width="26.88671875" hidden="1" customWidth="1"/>
    <col min="10" max="10" width="16.5546875" customWidth="1"/>
    <col min="11" max="11" width="44" customWidth="1"/>
    <col min="12" max="12" width="36.5546875" customWidth="1"/>
  </cols>
  <sheetData>
    <row r="1" spans="1:12" ht="20.100000000000001" customHeight="1" x14ac:dyDescent="0.3">
      <c r="A1" s="2" t="s">
        <v>117</v>
      </c>
      <c r="B1" s="5"/>
      <c r="C1" s="5"/>
      <c r="D1" s="5"/>
      <c r="E1" s="5"/>
      <c r="F1" s="28"/>
      <c r="G1" s="28"/>
      <c r="H1" s="28"/>
      <c r="I1" s="28"/>
    </row>
    <row r="2" spans="1:12" ht="20.100000000000001" customHeight="1" x14ac:dyDescent="0.3">
      <c r="A2" s="186" t="s">
        <v>116</v>
      </c>
      <c r="B2" s="5"/>
      <c r="C2" s="5"/>
      <c r="D2" s="5"/>
      <c r="E2" s="5"/>
      <c r="F2" s="28"/>
      <c r="G2" s="28"/>
      <c r="H2" s="28"/>
      <c r="I2" s="28"/>
    </row>
    <row r="3" spans="1:12" ht="20.100000000000001" customHeight="1" x14ac:dyDescent="0.3">
      <c r="A3" s="187">
        <f>TOTALALA!A12</f>
        <v>44104</v>
      </c>
      <c r="C3" s="5"/>
      <c r="D3" s="5"/>
      <c r="E3" s="5"/>
      <c r="F3" s="28"/>
      <c r="G3" s="5"/>
      <c r="H3" s="5"/>
      <c r="I3" s="5"/>
    </row>
    <row r="4" spans="1:12" ht="20.100000000000001" customHeight="1" thickBot="1" x14ac:dyDescent="0.35">
      <c r="A4" s="17"/>
      <c r="B4" s="18"/>
      <c r="C4" s="18"/>
      <c r="D4" s="18"/>
      <c r="E4" s="5"/>
      <c r="F4" s="5"/>
      <c r="G4" s="18"/>
      <c r="H4" s="5"/>
      <c r="I4" s="28"/>
    </row>
    <row r="5" spans="1:12" ht="20.100000000000001" customHeight="1" x14ac:dyDescent="0.3">
      <c r="A5" s="113" t="s">
        <v>53</v>
      </c>
      <c r="B5" s="94" t="s">
        <v>5</v>
      </c>
      <c r="C5" s="94" t="s">
        <v>5</v>
      </c>
      <c r="D5" s="94" t="s">
        <v>5</v>
      </c>
      <c r="E5" s="94" t="s">
        <v>16</v>
      </c>
      <c r="F5" s="122" t="s">
        <v>23</v>
      </c>
      <c r="G5" s="94" t="s">
        <v>145</v>
      </c>
      <c r="H5" s="94" t="s">
        <v>23</v>
      </c>
      <c r="I5" s="243" t="s">
        <v>106</v>
      </c>
      <c r="J5" s="81"/>
      <c r="K5" s="81"/>
    </row>
    <row r="6" spans="1:12" ht="20.100000000000001" customHeight="1" x14ac:dyDescent="0.3">
      <c r="A6" s="97"/>
      <c r="B6" s="100" t="s">
        <v>15</v>
      </c>
      <c r="C6" s="100" t="s">
        <v>6</v>
      </c>
      <c r="D6" s="100" t="s">
        <v>7</v>
      </c>
      <c r="E6" s="100" t="str">
        <f>_xlfn.CONCAT(TOTALALA!C14," ", TOTALALA!C15)</f>
        <v>One Month Actual</v>
      </c>
      <c r="F6" s="123" t="str">
        <f>+GFBYDEPT!H6</f>
        <v>FY21 - FY20</v>
      </c>
      <c r="G6" s="100" t="str">
        <f>E6</f>
        <v>One Month Actual</v>
      </c>
      <c r="H6" s="100" t="s">
        <v>146</v>
      </c>
      <c r="I6" s="244" t="str">
        <f>B5</f>
        <v>Year-To-Date</v>
      </c>
      <c r="J6" s="81"/>
      <c r="K6" s="81"/>
    </row>
    <row r="7" spans="1:12" ht="20.100000000000001" customHeight="1" x14ac:dyDescent="0.35">
      <c r="A7" s="101" t="s">
        <v>29</v>
      </c>
      <c r="B7" s="156">
        <f>+TOTALALA!C33</f>
        <v>638146.29</v>
      </c>
      <c r="C7" s="156">
        <f>+TOTALALA!D33</f>
        <v>621839.92692209198</v>
      </c>
      <c r="D7" s="140">
        <f>B7-C7</f>
        <v>16306.363077908056</v>
      </c>
      <c r="E7" s="156">
        <f>+TOTALALA!F33</f>
        <v>722217.5</v>
      </c>
      <c r="F7" s="140">
        <f>B7-E7</f>
        <v>-84071.209999999963</v>
      </c>
      <c r="G7" s="164">
        <f>+TOTALALA!G33</f>
        <v>932743.6</v>
      </c>
      <c r="H7" s="184">
        <f>B7-G7</f>
        <v>-294597.30999999994</v>
      </c>
      <c r="I7" s="260"/>
      <c r="J7" s="1"/>
      <c r="K7" s="155"/>
      <c r="L7" s="153"/>
    </row>
    <row r="8" spans="1:12" ht="20.100000000000001" customHeight="1" x14ac:dyDescent="0.35">
      <c r="A8" s="101" t="s">
        <v>14</v>
      </c>
      <c r="B8" s="156">
        <f>+TOTALALA!C44</f>
        <v>880762.54</v>
      </c>
      <c r="C8" s="156">
        <f>+TOTALALA!D44</f>
        <v>896211.45658799005</v>
      </c>
      <c r="D8" s="140">
        <f>C8-B8</f>
        <v>15448.91658799001</v>
      </c>
      <c r="E8" s="156">
        <f>+TOTALALA!F44</f>
        <v>1080597.3600000001</v>
      </c>
      <c r="F8" s="140">
        <f>E8-B8</f>
        <v>199834.82000000007</v>
      </c>
      <c r="G8" s="156">
        <f>+TOTALALA!G44</f>
        <v>1082515.55</v>
      </c>
      <c r="H8" s="184">
        <f>B8-G8</f>
        <v>-201753.01</v>
      </c>
      <c r="I8" s="261"/>
      <c r="J8" s="151"/>
      <c r="K8" s="155"/>
      <c r="L8" s="153"/>
    </row>
    <row r="9" spans="1:12" ht="20.100000000000001" customHeight="1" thickBot="1" x14ac:dyDescent="0.5">
      <c r="A9" s="105" t="s">
        <v>120</v>
      </c>
      <c r="B9" s="114">
        <f>B7-B8</f>
        <v>-242616.25</v>
      </c>
      <c r="C9" s="114">
        <f>C7-C8</f>
        <v>-274371.52966589807</v>
      </c>
      <c r="D9" s="114">
        <f>B9-C9</f>
        <v>31755.279665898066</v>
      </c>
      <c r="E9" s="114">
        <f>E7-E8</f>
        <v>-358379.8600000001</v>
      </c>
      <c r="F9" s="114">
        <f>B9-E9</f>
        <v>115763.6100000001</v>
      </c>
      <c r="G9" s="114">
        <f>G7-G8</f>
        <v>-149771.95000000007</v>
      </c>
      <c r="H9" s="114">
        <f>H7-H8</f>
        <v>-92844.29999999993</v>
      </c>
      <c r="I9" s="245">
        <f>I23</f>
        <v>12653454.17</v>
      </c>
      <c r="J9" s="165"/>
      <c r="K9" s="155"/>
      <c r="L9" s="153"/>
    </row>
    <row r="10" spans="1:12" ht="20.100000000000001" customHeight="1" thickBot="1" x14ac:dyDescent="0.4">
      <c r="A10" s="5"/>
      <c r="B10" s="18"/>
      <c r="C10" s="18"/>
      <c r="D10" s="18"/>
      <c r="E10" s="5"/>
      <c r="F10" s="5"/>
      <c r="G10" s="5"/>
      <c r="H10" s="5"/>
      <c r="I10" s="5"/>
      <c r="J10" s="1"/>
      <c r="K10" s="1"/>
    </row>
    <row r="11" spans="1:12" ht="20.100000000000001" customHeight="1" x14ac:dyDescent="0.35">
      <c r="A11" s="5"/>
      <c r="B11" s="18"/>
      <c r="C11" s="18"/>
      <c r="D11" s="18"/>
      <c r="E11" s="5"/>
      <c r="F11" s="5"/>
      <c r="G11" s="5"/>
      <c r="H11" s="5"/>
      <c r="I11" s="200" t="s">
        <v>106</v>
      </c>
      <c r="J11" s="139"/>
      <c r="K11" s="139"/>
    </row>
    <row r="12" spans="1:12" ht="20.100000000000001" customHeight="1" x14ac:dyDescent="0.35">
      <c r="A12" s="115" t="s">
        <v>52</v>
      </c>
      <c r="B12" s="18"/>
      <c r="C12" s="18"/>
      <c r="D12" s="18"/>
      <c r="E12" s="5"/>
      <c r="F12" s="5"/>
      <c r="G12" s="5"/>
      <c r="H12" s="5"/>
      <c r="I12" s="201" t="str">
        <f>I6</f>
        <v>Year-To-Date</v>
      </c>
      <c r="J12" s="1"/>
      <c r="K12" s="1"/>
    </row>
    <row r="13" spans="1:12" s="174" customFormat="1" ht="20.100000000000001" customHeight="1" x14ac:dyDescent="0.3">
      <c r="A13" s="116" t="s">
        <v>54</v>
      </c>
      <c r="B13" s="179">
        <v>-7458.9399999999896</v>
      </c>
      <c r="C13" s="166">
        <v>-41029.624960018598</v>
      </c>
      <c r="D13" s="140">
        <f>B13-C13</f>
        <v>33570.684960018611</v>
      </c>
      <c r="E13" s="179">
        <v>-158296.06</v>
      </c>
      <c r="F13" s="140">
        <f>B13-E13</f>
        <v>150837.12</v>
      </c>
      <c r="G13" s="140">
        <v>-28325.54</v>
      </c>
      <c r="H13" s="140">
        <f>IF(G13&gt;B13, ABS(G13)+B13, -G13+B13)</f>
        <v>20866.600000000013</v>
      </c>
      <c r="I13" s="178">
        <v>3146571.63</v>
      </c>
      <c r="J13" s="124"/>
    </row>
    <row r="14" spans="1:12" s="174" customFormat="1" ht="20.100000000000001" customHeight="1" x14ac:dyDescent="0.3">
      <c r="A14" s="116" t="s">
        <v>55</v>
      </c>
      <c r="B14" s="179">
        <v>-159308.44</v>
      </c>
      <c r="C14" s="166">
        <v>-138574.45867701099</v>
      </c>
      <c r="D14" s="140">
        <f t="shared" ref="D14:D21" si="0">B14-C14</f>
        <v>-20733.981322989013</v>
      </c>
      <c r="E14" s="179">
        <v>-74717.25</v>
      </c>
      <c r="F14" s="140">
        <f t="shared" ref="F14:F21" si="1">B14-E14</f>
        <v>-84591.19</v>
      </c>
      <c r="G14" s="140">
        <v>-54110.3299999999</v>
      </c>
      <c r="H14" s="140">
        <f t="shared" ref="H14:H21" si="2">IF(G14&lt;0, ABS(G14)+B14, -G14+B14)</f>
        <v>-105198.1100000001</v>
      </c>
      <c r="I14" s="178">
        <v>3022814.6999999993</v>
      </c>
      <c r="J14" s="124"/>
    </row>
    <row r="15" spans="1:12" s="174" customFormat="1" ht="20.100000000000001" customHeight="1" x14ac:dyDescent="0.3">
      <c r="A15" s="116" t="s">
        <v>56</v>
      </c>
      <c r="B15" s="179">
        <v>-8619.6500000000306</v>
      </c>
      <c r="C15" s="166">
        <v>-26416.523093357599</v>
      </c>
      <c r="D15" s="140">
        <f>B15-C15</f>
        <v>17796.873093357568</v>
      </c>
      <c r="E15" s="179">
        <v>-430.64000000010901</v>
      </c>
      <c r="F15" s="140">
        <f t="shared" si="1"/>
        <v>-8189.009999999922</v>
      </c>
      <c r="G15" s="140">
        <v>-34841.589999999997</v>
      </c>
      <c r="H15" s="140">
        <f t="shared" si="2"/>
        <v>26221.939999999966</v>
      </c>
      <c r="I15" s="178">
        <v>2577934.2400000002</v>
      </c>
      <c r="J15" s="124"/>
    </row>
    <row r="16" spans="1:12" s="174" customFormat="1" ht="20.100000000000001" customHeight="1" x14ac:dyDescent="0.3">
      <c r="A16" s="116" t="s">
        <v>57</v>
      </c>
      <c r="B16" s="179">
        <v>-44021.29</v>
      </c>
      <c r="C16" s="166">
        <v>-24569.712543057401</v>
      </c>
      <c r="D16" s="140">
        <f t="shared" si="0"/>
        <v>-19451.577456942599</v>
      </c>
      <c r="E16" s="179">
        <v>-69527.850000000006</v>
      </c>
      <c r="F16" s="140">
        <f t="shared" si="1"/>
        <v>25506.560000000005</v>
      </c>
      <c r="G16" s="140">
        <v>-48360.62</v>
      </c>
      <c r="H16" s="140">
        <f t="shared" si="2"/>
        <v>4339.3300000000017</v>
      </c>
      <c r="I16" s="178">
        <v>374029.60000000033</v>
      </c>
      <c r="J16" s="124"/>
    </row>
    <row r="17" spans="1:23" s="174" customFormat="1" ht="20.100000000000001" customHeight="1" x14ac:dyDescent="0.3">
      <c r="A17" s="116" t="s">
        <v>123</v>
      </c>
      <c r="B17" s="179">
        <v>-613.32000000000005</v>
      </c>
      <c r="C17" s="166">
        <v>-112.01532126046</v>
      </c>
      <c r="D17" s="140">
        <f t="shared" si="0"/>
        <v>-501.30467873954007</v>
      </c>
      <c r="E17" s="179">
        <v>4517.97</v>
      </c>
      <c r="F17" s="140">
        <f t="shared" si="1"/>
        <v>-5131.29</v>
      </c>
      <c r="G17" s="140">
        <v>3652.11</v>
      </c>
      <c r="H17" s="140">
        <f t="shared" si="2"/>
        <v>-4265.43</v>
      </c>
      <c r="I17" s="178">
        <v>147085</v>
      </c>
      <c r="J17" s="124"/>
    </row>
    <row r="18" spans="1:23" s="174" customFormat="1" ht="20.100000000000001" customHeight="1" x14ac:dyDescent="0.3">
      <c r="A18" s="116" t="s">
        <v>124</v>
      </c>
      <c r="B18" s="179">
        <v>-8779.94</v>
      </c>
      <c r="C18" s="166">
        <v>-6045.1672741874099</v>
      </c>
      <c r="D18" s="140">
        <f t="shared" si="0"/>
        <v>-2734.7727258125906</v>
      </c>
      <c r="E18" s="179">
        <v>-3235.57</v>
      </c>
      <c r="F18" s="140">
        <f t="shared" si="1"/>
        <v>-5544.3700000000008</v>
      </c>
      <c r="G18" s="140">
        <v>12309.58</v>
      </c>
      <c r="H18" s="140">
        <f t="shared" si="2"/>
        <v>-21089.52</v>
      </c>
      <c r="I18" s="178">
        <v>129738</v>
      </c>
      <c r="J18" s="124"/>
    </row>
    <row r="19" spans="1:23" s="174" customFormat="1" ht="20.100000000000001" customHeight="1" x14ac:dyDescent="0.3">
      <c r="A19" s="116" t="s">
        <v>125</v>
      </c>
      <c r="B19" s="179">
        <v>-17022.169999999998</v>
      </c>
      <c r="C19" s="166">
        <v>-196.31288351652401</v>
      </c>
      <c r="D19" s="140">
        <f t="shared" si="0"/>
        <v>-16825.857116483476</v>
      </c>
      <c r="E19" s="179">
        <v>-19339.509999999998</v>
      </c>
      <c r="F19" s="140">
        <f t="shared" si="1"/>
        <v>2317.34</v>
      </c>
      <c r="G19" s="140">
        <v>-17753.939999999999</v>
      </c>
      <c r="H19" s="140">
        <f t="shared" si="2"/>
        <v>731.77000000000044</v>
      </c>
      <c r="I19" s="178">
        <v>-247596</v>
      </c>
      <c r="J19" s="124"/>
    </row>
    <row r="20" spans="1:23" s="174" customFormat="1" ht="20.100000000000001" customHeight="1" x14ac:dyDescent="0.3">
      <c r="A20" s="116" t="s">
        <v>126</v>
      </c>
      <c r="B20" s="179">
        <v>59197.63</v>
      </c>
      <c r="C20" s="166">
        <v>-26517.541183174701</v>
      </c>
      <c r="D20" s="140">
        <f t="shared" si="0"/>
        <v>85715.171183174694</v>
      </c>
      <c r="E20" s="179">
        <v>-3928.9099999999899</v>
      </c>
      <c r="F20" s="140">
        <f t="shared" si="1"/>
        <v>63126.539999999986</v>
      </c>
      <c r="G20" s="140">
        <v>21609.34</v>
      </c>
      <c r="H20" s="140">
        <f t="shared" si="2"/>
        <v>37588.289999999994</v>
      </c>
      <c r="I20" s="178">
        <v>3376584</v>
      </c>
      <c r="J20" s="124"/>
    </row>
    <row r="21" spans="1:23" s="174" customFormat="1" ht="20.100000000000001" customHeight="1" x14ac:dyDescent="0.3">
      <c r="A21" s="116" t="s">
        <v>58</v>
      </c>
      <c r="B21" s="179">
        <v>-29402.799999999999</v>
      </c>
      <c r="C21" s="166">
        <v>-4167.5352211286199</v>
      </c>
      <c r="D21" s="140">
        <f t="shared" si="0"/>
        <v>-25235.26477887138</v>
      </c>
      <c r="E21" s="179">
        <v>-24940.66</v>
      </c>
      <c r="F21" s="140">
        <f t="shared" si="1"/>
        <v>-4462.1399999999994</v>
      </c>
      <c r="G21" s="140">
        <v>-7893.15</v>
      </c>
      <c r="H21" s="140">
        <f t="shared" si="2"/>
        <v>-21509.65</v>
      </c>
      <c r="I21" s="178">
        <v>126293</v>
      </c>
      <c r="J21" s="124"/>
    </row>
    <row r="22" spans="1:23" s="174" customFormat="1" ht="20.100000000000001" customHeight="1" thickBot="1" x14ac:dyDescent="0.35">
      <c r="A22" s="116" t="s">
        <v>147</v>
      </c>
      <c r="B22" s="179">
        <v>-26587.33</v>
      </c>
      <c r="C22" s="166">
        <v>-6742.6385091857701</v>
      </c>
      <c r="D22" s="140">
        <f t="shared" ref="D22" si="3">B22-C22</f>
        <v>-19844.691490814232</v>
      </c>
      <c r="E22" s="179">
        <v>-8482</v>
      </c>
      <c r="F22" s="140">
        <f t="shared" ref="F22" si="4">B22-E22</f>
        <v>-18105.330000000002</v>
      </c>
      <c r="G22" s="140">
        <v>3942</v>
      </c>
      <c r="H22" s="140">
        <f t="shared" ref="H22" si="5">IF(G22&lt;0, ABS(G22)+B22, -G22+B22)</f>
        <v>-30529.33</v>
      </c>
      <c r="I22" s="178"/>
      <c r="J22" s="124"/>
    </row>
    <row r="23" spans="1:23" s="44" customFormat="1" ht="20.100000000000001" customHeight="1" thickBot="1" x14ac:dyDescent="0.35">
      <c r="A23" s="117" t="s">
        <v>19</v>
      </c>
      <c r="B23" s="126">
        <f>SUM(B13:B22)</f>
        <v>-242616.25000000006</v>
      </c>
      <c r="C23" s="126">
        <f t="shared" ref="C23:H23" si="6">SUM(C13:C22)</f>
        <v>-274371.52966589801</v>
      </c>
      <c r="D23" s="126">
        <f t="shared" si="6"/>
        <v>31755.279665898041</v>
      </c>
      <c r="E23" s="126">
        <f t="shared" si="6"/>
        <v>-358380.4800000001</v>
      </c>
      <c r="F23" s="126">
        <f t="shared" si="6"/>
        <v>115764.23000000005</v>
      </c>
      <c r="G23" s="126">
        <f t="shared" si="6"/>
        <v>-149772.13999999993</v>
      </c>
      <c r="H23" s="126">
        <f t="shared" si="6"/>
        <v>-92844.110000000132</v>
      </c>
      <c r="I23" s="126">
        <f>SUM(I13:I21)</f>
        <v>12653454.17</v>
      </c>
      <c r="J23" s="125"/>
      <c r="K23"/>
      <c r="L23"/>
    </row>
    <row r="24" spans="1:23" ht="20.100000000000001" customHeight="1" x14ac:dyDescent="0.35">
      <c r="A24" s="17"/>
      <c r="B24" s="18"/>
      <c r="C24" s="18"/>
      <c r="D24" s="18"/>
      <c r="E24" s="18"/>
      <c r="F24" s="18"/>
      <c r="G24" s="18"/>
      <c r="H24" s="5"/>
      <c r="I24" s="5"/>
      <c r="J24" s="1"/>
    </row>
    <row r="25" spans="1:23" ht="34.35" customHeight="1" x14ac:dyDescent="0.3">
      <c r="A25" s="262" t="s">
        <v>95</v>
      </c>
      <c r="B25" s="262"/>
      <c r="C25" s="262"/>
      <c r="D25" s="262"/>
      <c r="E25" s="262"/>
      <c r="F25" s="262"/>
      <c r="G25" s="262"/>
      <c r="H25" s="262"/>
      <c r="I25" s="262"/>
      <c r="J25" s="262"/>
      <c r="K25" s="262"/>
      <c r="L25" s="262"/>
      <c r="M25" s="262"/>
      <c r="N25" s="262"/>
      <c r="O25" s="262"/>
      <c r="P25" s="262"/>
      <c r="Q25" s="262"/>
      <c r="R25" s="262"/>
      <c r="S25" s="262"/>
      <c r="T25" s="262"/>
      <c r="U25" s="262"/>
      <c r="V25" s="262"/>
      <c r="W25" s="262"/>
    </row>
    <row r="26" spans="1:23" ht="34.35" customHeight="1" x14ac:dyDescent="0.3">
      <c r="A26" s="45" t="s">
        <v>105</v>
      </c>
      <c r="B26" s="25"/>
      <c r="C26" s="25"/>
      <c r="D26" s="21"/>
      <c r="E26" s="21"/>
      <c r="F26" s="22"/>
      <c r="G26" s="21"/>
      <c r="H26" s="25"/>
      <c r="I26" s="127"/>
      <c r="J26" s="127"/>
      <c r="K26" s="127"/>
      <c r="L26" s="127"/>
      <c r="M26" s="127"/>
      <c r="N26" s="127"/>
      <c r="O26" s="127"/>
      <c r="P26" s="127"/>
      <c r="Q26" s="127"/>
      <c r="R26" s="127"/>
      <c r="S26" s="127"/>
      <c r="T26" s="127"/>
      <c r="U26" s="127"/>
      <c r="V26" s="127"/>
      <c r="W26" s="127"/>
    </row>
    <row r="27" spans="1:23" ht="111" customHeight="1" x14ac:dyDescent="0.3">
      <c r="A27" s="259" t="s">
        <v>148</v>
      </c>
      <c r="B27" s="259"/>
      <c r="C27" s="259"/>
      <c r="D27" s="259"/>
      <c r="E27" s="259"/>
      <c r="F27" s="259"/>
      <c r="G27" s="259"/>
      <c r="H27" s="259"/>
      <c r="I27" s="259"/>
      <c r="J27" s="259"/>
      <c r="K27" s="205"/>
      <c r="L27" s="127"/>
      <c r="M27" s="127"/>
      <c r="N27" s="127"/>
      <c r="O27" s="127"/>
      <c r="P27" s="127"/>
      <c r="Q27" s="127"/>
      <c r="R27" s="127"/>
      <c r="S27" s="127"/>
      <c r="T27" s="127"/>
      <c r="U27" s="127"/>
      <c r="V27" s="127"/>
      <c r="W27" s="127"/>
    </row>
    <row r="28" spans="1:23" s="174" customFormat="1" ht="111" customHeight="1" x14ac:dyDescent="0.3">
      <c r="A28" s="214"/>
      <c r="B28" s="214"/>
      <c r="C28" s="214"/>
      <c r="D28" s="214"/>
      <c r="E28" s="214"/>
      <c r="F28" s="214"/>
      <c r="G28" s="214"/>
      <c r="H28" s="214"/>
      <c r="I28" s="214"/>
      <c r="J28" s="214"/>
      <c r="K28" s="205"/>
      <c r="L28" s="215"/>
      <c r="M28" s="215"/>
      <c r="N28" s="215"/>
      <c r="O28" s="215"/>
      <c r="P28" s="215"/>
      <c r="Q28" s="215"/>
      <c r="R28" s="215"/>
      <c r="S28" s="215"/>
      <c r="T28" s="215"/>
      <c r="U28" s="215"/>
      <c r="V28" s="215"/>
      <c r="W28" s="215"/>
    </row>
    <row r="29" spans="1:23" s="174" customFormat="1" ht="81" customHeight="1" x14ac:dyDescent="0.3">
      <c r="A29" s="214"/>
      <c r="B29" s="214"/>
      <c r="C29" s="214"/>
      <c r="D29" s="214"/>
      <c r="E29" s="214"/>
      <c r="F29" s="214"/>
      <c r="G29" s="214"/>
      <c r="H29" s="214"/>
      <c r="I29" s="214"/>
      <c r="J29" s="214"/>
      <c r="K29" s="205"/>
      <c r="L29" s="215"/>
      <c r="M29" s="215"/>
      <c r="N29" s="215"/>
      <c r="O29" s="215"/>
      <c r="P29" s="215"/>
      <c r="Q29" s="215"/>
      <c r="R29" s="215"/>
      <c r="S29" s="215"/>
      <c r="T29" s="215"/>
      <c r="U29" s="215"/>
      <c r="V29" s="215"/>
      <c r="W29" s="215"/>
    </row>
    <row r="30" spans="1:23" s="174" customFormat="1" ht="111" customHeight="1" x14ac:dyDescent="0.3">
      <c r="A30" s="214"/>
      <c r="B30" s="214"/>
      <c r="C30" s="214"/>
      <c r="D30" s="214"/>
      <c r="E30" s="214"/>
      <c r="F30" s="214"/>
      <c r="G30" s="214"/>
      <c r="H30" s="214"/>
      <c r="I30" s="214"/>
      <c r="J30" s="214"/>
      <c r="K30" s="205"/>
      <c r="L30" s="215"/>
      <c r="M30" s="215"/>
      <c r="N30" s="215"/>
      <c r="O30" s="215"/>
      <c r="P30" s="215"/>
      <c r="Q30" s="215"/>
      <c r="R30" s="215"/>
      <c r="S30" s="215"/>
      <c r="T30" s="215"/>
      <c r="U30" s="215"/>
      <c r="V30" s="215"/>
      <c r="W30" s="215"/>
    </row>
    <row r="31" spans="1:23" ht="18" customHeight="1" x14ac:dyDescent="0.3">
      <c r="A31" s="127" t="s">
        <v>96</v>
      </c>
      <c r="B31" s="127"/>
      <c r="C31" s="127"/>
      <c r="D31" s="127"/>
      <c r="E31" s="127"/>
      <c r="F31" s="127"/>
      <c r="G31" s="127"/>
      <c r="H31" s="127"/>
      <c r="I31" s="127"/>
      <c r="J31" s="150">
        <v>5</v>
      </c>
      <c r="K31" s="127"/>
      <c r="L31" s="127"/>
      <c r="M31" s="127"/>
      <c r="N31" s="127"/>
      <c r="O31" s="127"/>
      <c r="P31" s="127"/>
      <c r="Q31" s="127"/>
      <c r="R31" s="127"/>
      <c r="S31" s="127"/>
      <c r="T31" s="127"/>
      <c r="U31" s="127"/>
      <c r="V31" s="127"/>
      <c r="W31" s="127"/>
    </row>
    <row r="32" spans="1:23" ht="15.6" x14ac:dyDescent="0.3">
      <c r="A32" s="188" t="s">
        <v>96</v>
      </c>
      <c r="B32" s="189"/>
      <c r="C32" s="189"/>
      <c r="D32" s="189"/>
      <c r="E32" s="189"/>
      <c r="F32" s="189"/>
      <c r="G32" s="189"/>
      <c r="H32" s="189"/>
      <c r="I32" s="189"/>
      <c r="J32" s="189"/>
      <c r="K32" s="189"/>
    </row>
    <row r="33" spans="1:11" ht="15.6" x14ac:dyDescent="0.3">
      <c r="A33" s="190"/>
      <c r="B33" s="189" t="s">
        <v>96</v>
      </c>
      <c r="C33" s="189"/>
      <c r="D33" s="189"/>
      <c r="E33" s="189"/>
      <c r="F33" s="189"/>
      <c r="G33" s="189"/>
      <c r="H33" s="189"/>
      <c r="I33" s="189"/>
      <c r="J33" s="189"/>
      <c r="K33" s="189"/>
    </row>
    <row r="34" spans="1:11" x14ac:dyDescent="0.3">
      <c r="A34" s="189"/>
      <c r="B34" s="189"/>
      <c r="C34" s="189"/>
      <c r="D34" s="189"/>
      <c r="E34" s="189"/>
      <c r="F34" s="189"/>
      <c r="G34" s="189"/>
      <c r="H34" s="189"/>
      <c r="I34" s="189"/>
      <c r="J34" s="189"/>
      <c r="K34" s="189"/>
    </row>
    <row r="35" spans="1:11" x14ac:dyDescent="0.3">
      <c r="A35" s="189"/>
      <c r="B35" s="189"/>
      <c r="C35" s="189"/>
      <c r="D35" s="189"/>
      <c r="E35" s="189"/>
      <c r="F35" s="189"/>
      <c r="G35" s="189"/>
      <c r="H35" s="189"/>
      <c r="I35" s="189"/>
      <c r="J35" s="189"/>
      <c r="K35" s="189"/>
    </row>
    <row r="36" spans="1:11" x14ac:dyDescent="0.3">
      <c r="A36" s="189"/>
      <c r="B36" s="189"/>
      <c r="C36" s="189"/>
      <c r="D36" s="189"/>
      <c r="E36" s="189"/>
      <c r="F36" s="189"/>
      <c r="G36" s="189"/>
      <c r="H36" s="189"/>
      <c r="I36" s="189"/>
      <c r="J36" s="189"/>
      <c r="K36" s="189"/>
    </row>
    <row r="37" spans="1:11" x14ac:dyDescent="0.3">
      <c r="A37" s="189"/>
      <c r="B37" s="189"/>
      <c r="C37" s="189"/>
      <c r="D37" s="189"/>
      <c r="E37" s="189"/>
      <c r="F37" s="189"/>
      <c r="G37" s="189"/>
      <c r="H37" s="189"/>
      <c r="I37" s="189"/>
      <c r="J37" s="189"/>
      <c r="K37" s="189"/>
    </row>
    <row r="38" spans="1:11" x14ac:dyDescent="0.3">
      <c r="A38" s="189"/>
      <c r="B38" s="189"/>
      <c r="C38" s="189"/>
      <c r="D38" s="189"/>
      <c r="E38" s="189"/>
      <c r="F38" s="189"/>
      <c r="G38" s="189"/>
      <c r="H38" s="189"/>
      <c r="I38" s="189"/>
      <c r="J38" s="189"/>
      <c r="K38" s="189"/>
    </row>
    <row r="39" spans="1:11" x14ac:dyDescent="0.3">
      <c r="A39" s="189"/>
      <c r="B39" s="189"/>
      <c r="C39" s="189"/>
      <c r="D39" s="189"/>
      <c r="E39" s="189"/>
      <c r="F39" s="189"/>
      <c r="G39" s="189"/>
      <c r="H39" s="189"/>
      <c r="I39" s="189"/>
      <c r="J39" s="189"/>
      <c r="K39" s="189"/>
    </row>
    <row r="40" spans="1:11" x14ac:dyDescent="0.3">
      <c r="A40" s="189"/>
      <c r="B40" s="189"/>
      <c r="C40" s="189"/>
      <c r="D40" s="189"/>
      <c r="E40" s="189"/>
      <c r="F40" s="189"/>
      <c r="G40" s="189"/>
      <c r="H40" s="189"/>
      <c r="I40" s="189"/>
      <c r="J40" s="189"/>
      <c r="K40" s="189"/>
    </row>
    <row r="41" spans="1:11" x14ac:dyDescent="0.3">
      <c r="A41" s="189"/>
      <c r="B41" s="189"/>
      <c r="C41" s="189"/>
      <c r="D41" s="189"/>
      <c r="E41" s="189"/>
      <c r="F41" s="189"/>
      <c r="G41" s="189"/>
      <c r="H41" s="189"/>
      <c r="I41" s="189"/>
      <c r="J41" s="189"/>
      <c r="K41" s="189"/>
    </row>
    <row r="42" spans="1:11" x14ac:dyDescent="0.3">
      <c r="A42" s="189"/>
      <c r="B42" s="189"/>
      <c r="C42" s="189"/>
      <c r="D42" s="189"/>
      <c r="E42" s="189"/>
      <c r="F42" s="189"/>
      <c r="G42" s="189"/>
      <c r="H42" s="189"/>
      <c r="I42" s="189"/>
      <c r="J42" s="189"/>
      <c r="K42" s="189"/>
    </row>
    <row r="43" spans="1:11" x14ac:dyDescent="0.3">
      <c r="A43" s="189"/>
      <c r="B43" s="189"/>
      <c r="C43" s="189"/>
      <c r="D43" s="189"/>
      <c r="E43" s="189"/>
      <c r="F43" s="189"/>
      <c r="G43" s="189"/>
      <c r="H43" s="189"/>
      <c r="I43" s="189"/>
      <c r="J43" s="189"/>
      <c r="K43" s="189"/>
    </row>
    <row r="44" spans="1:11" x14ac:dyDescent="0.3">
      <c r="A44" s="189"/>
      <c r="B44" s="189"/>
      <c r="C44" s="189"/>
      <c r="D44" s="189"/>
      <c r="E44" s="189"/>
      <c r="F44" s="189"/>
      <c r="G44" s="189"/>
      <c r="H44" s="189"/>
      <c r="I44" s="189"/>
      <c r="J44" s="189"/>
      <c r="K44" s="189"/>
    </row>
    <row r="45" spans="1:11" x14ac:dyDescent="0.3">
      <c r="A45" s="189"/>
      <c r="B45" s="189"/>
      <c r="C45" s="189"/>
      <c r="D45" s="189"/>
      <c r="E45" s="189"/>
      <c r="F45" s="189"/>
      <c r="G45" s="189"/>
      <c r="H45" s="189"/>
      <c r="I45" s="189"/>
      <c r="J45" s="189"/>
      <c r="K45" s="189"/>
    </row>
    <row r="46" spans="1:11" x14ac:dyDescent="0.3">
      <c r="A46" s="189"/>
      <c r="B46" s="189"/>
      <c r="C46" s="189"/>
      <c r="D46" s="189"/>
      <c r="E46" s="189"/>
      <c r="F46" s="189"/>
      <c r="G46" s="189"/>
      <c r="H46" s="189"/>
      <c r="I46" s="189"/>
      <c r="J46" s="189"/>
      <c r="K46" s="189"/>
    </row>
    <row r="47" spans="1:11" x14ac:dyDescent="0.3">
      <c r="A47" s="189"/>
      <c r="B47" s="189"/>
      <c r="C47" s="189"/>
      <c r="D47" s="189"/>
      <c r="E47" s="189"/>
      <c r="F47" s="189"/>
      <c r="G47" s="189"/>
      <c r="H47" s="189"/>
      <c r="I47" s="189"/>
      <c r="J47" s="189"/>
      <c r="K47" s="189"/>
    </row>
    <row r="48" spans="1:11" x14ac:dyDescent="0.3">
      <c r="A48" s="189"/>
      <c r="B48" s="189"/>
      <c r="C48" s="189"/>
      <c r="D48" s="189"/>
      <c r="E48" s="189"/>
      <c r="F48" s="189"/>
      <c r="G48" s="189"/>
      <c r="H48" s="189"/>
      <c r="I48" s="189"/>
      <c r="J48" s="189"/>
      <c r="K48" s="189"/>
    </row>
    <row r="49" spans="1:11" x14ac:dyDescent="0.3">
      <c r="A49" s="189"/>
      <c r="B49" s="189"/>
      <c r="C49" s="189"/>
      <c r="D49" s="189"/>
      <c r="E49" s="189"/>
      <c r="F49" s="189"/>
      <c r="G49" s="189"/>
      <c r="H49" s="189"/>
      <c r="I49" s="189"/>
      <c r="J49" s="189"/>
      <c r="K49" s="189"/>
    </row>
    <row r="50" spans="1:11" x14ac:dyDescent="0.3">
      <c r="A50" s="189"/>
      <c r="B50" s="189"/>
      <c r="C50" s="189"/>
      <c r="D50" s="189"/>
      <c r="E50" s="189"/>
      <c r="F50" s="189"/>
      <c r="G50" s="189"/>
      <c r="H50" s="189"/>
      <c r="I50" s="189"/>
      <c r="J50" s="189"/>
      <c r="K50" s="189"/>
    </row>
    <row r="51" spans="1:11" x14ac:dyDescent="0.3">
      <c r="A51" s="189"/>
      <c r="B51" s="189"/>
      <c r="C51" s="189"/>
      <c r="D51" s="189"/>
      <c r="E51" s="189"/>
      <c r="F51" s="189"/>
      <c r="G51" s="189"/>
      <c r="H51" s="189"/>
      <c r="I51" s="189"/>
      <c r="J51" s="189"/>
      <c r="K51" s="189"/>
    </row>
    <row r="52" spans="1:11" x14ac:dyDescent="0.3">
      <c r="A52" s="189"/>
      <c r="B52" s="189"/>
      <c r="C52" s="189"/>
      <c r="D52" s="189"/>
      <c r="E52" s="189"/>
      <c r="F52" s="189"/>
      <c r="G52" s="189"/>
      <c r="H52" s="189"/>
      <c r="I52" s="189"/>
      <c r="J52" s="189"/>
      <c r="K52" s="189"/>
    </row>
    <row r="53" spans="1:11" x14ac:dyDescent="0.3">
      <c r="A53" s="189"/>
      <c r="B53" s="189"/>
      <c r="C53" s="189"/>
      <c r="D53" s="189"/>
      <c r="E53" s="189"/>
      <c r="F53" s="189"/>
      <c r="G53" s="189"/>
      <c r="H53" s="189"/>
      <c r="I53" s="189"/>
      <c r="J53" s="189"/>
      <c r="K53" s="189"/>
    </row>
    <row r="54" spans="1:11" x14ac:dyDescent="0.3">
      <c r="A54" s="189"/>
      <c r="B54" s="189"/>
      <c r="C54" s="189"/>
      <c r="D54" s="189"/>
      <c r="E54" s="189"/>
      <c r="F54" s="189"/>
      <c r="G54" s="189"/>
      <c r="H54" s="189"/>
      <c r="I54" s="189"/>
      <c r="J54" s="189"/>
      <c r="K54" s="189"/>
    </row>
    <row r="55" spans="1:11" x14ac:dyDescent="0.3">
      <c r="A55" s="189"/>
      <c r="B55" s="189"/>
      <c r="C55" s="189"/>
      <c r="D55" s="189"/>
      <c r="E55" s="189"/>
      <c r="F55" s="189"/>
      <c r="G55" s="189"/>
      <c r="H55" s="189"/>
      <c r="I55" s="189"/>
      <c r="J55" s="189"/>
      <c r="K55" s="189"/>
    </row>
    <row r="56" spans="1:11" x14ac:dyDescent="0.3">
      <c r="A56" s="189"/>
      <c r="B56" s="189"/>
      <c r="C56" s="189"/>
      <c r="D56" s="189"/>
      <c r="E56" s="189"/>
      <c r="F56" s="189"/>
      <c r="G56" s="189"/>
      <c r="H56" s="189"/>
      <c r="I56" s="189"/>
      <c r="J56" s="189"/>
      <c r="K56" s="189"/>
    </row>
    <row r="57" spans="1:11" x14ac:dyDescent="0.3">
      <c r="A57" s="189"/>
      <c r="B57" s="189"/>
      <c r="C57" s="189"/>
      <c r="D57" s="189"/>
      <c r="E57" s="189"/>
      <c r="F57" s="189"/>
      <c r="G57" s="189"/>
      <c r="H57" s="189"/>
      <c r="I57" s="189"/>
      <c r="J57" s="189"/>
      <c r="K57" s="189"/>
    </row>
    <row r="58" spans="1:11" x14ac:dyDescent="0.3">
      <c r="A58" s="189"/>
      <c r="B58" s="189"/>
      <c r="C58" s="189"/>
      <c r="D58" s="189"/>
      <c r="E58" s="189"/>
      <c r="F58" s="189"/>
      <c r="G58" s="189"/>
      <c r="H58" s="189"/>
      <c r="I58" s="189"/>
      <c r="J58" s="189"/>
      <c r="K58" s="189"/>
    </row>
    <row r="59" spans="1:11" x14ac:dyDescent="0.3">
      <c r="A59" s="189"/>
      <c r="B59" s="189"/>
      <c r="C59" s="189"/>
      <c r="D59" s="189"/>
      <c r="E59" s="189"/>
      <c r="F59" s="189"/>
      <c r="G59" s="189"/>
      <c r="H59" s="189"/>
      <c r="I59" s="189"/>
      <c r="J59" s="189"/>
      <c r="K59" s="189"/>
    </row>
    <row r="60" spans="1:11" x14ac:dyDescent="0.3">
      <c r="A60" s="189"/>
      <c r="B60" s="189"/>
      <c r="C60" s="189"/>
      <c r="D60" s="189"/>
      <c r="E60" s="189"/>
      <c r="F60" s="189"/>
      <c r="G60" s="189"/>
      <c r="H60" s="189"/>
      <c r="I60" s="189"/>
      <c r="J60" s="189"/>
      <c r="K60" s="189"/>
    </row>
    <row r="61" spans="1:11" x14ac:dyDescent="0.3">
      <c r="A61" s="189"/>
      <c r="B61" s="189"/>
      <c r="C61" s="189"/>
      <c r="D61" s="189"/>
      <c r="E61" s="189"/>
      <c r="F61" s="189"/>
      <c r="G61" s="189"/>
      <c r="H61" s="189"/>
      <c r="I61" s="189"/>
      <c r="J61" s="189"/>
      <c r="K61" s="189"/>
    </row>
    <row r="62" spans="1:11" x14ac:dyDescent="0.3">
      <c r="A62" s="189"/>
      <c r="B62" s="189"/>
      <c r="C62" s="189"/>
      <c r="D62" s="189"/>
      <c r="E62" s="189"/>
      <c r="F62" s="189"/>
      <c r="G62" s="189"/>
      <c r="H62" s="189"/>
      <c r="I62" s="189"/>
      <c r="J62" s="189"/>
      <c r="K62" s="189"/>
    </row>
    <row r="63" spans="1:11" x14ac:dyDescent="0.3">
      <c r="A63" s="189"/>
      <c r="B63" s="189"/>
      <c r="C63" s="189"/>
      <c r="D63" s="189"/>
      <c r="E63" s="189"/>
      <c r="F63" s="189"/>
      <c r="G63" s="189"/>
      <c r="H63" s="189"/>
      <c r="I63" s="189"/>
      <c r="J63" s="189"/>
      <c r="K63" s="189"/>
    </row>
    <row r="64" spans="1:11" x14ac:dyDescent="0.3">
      <c r="A64" s="189"/>
      <c r="B64" s="189"/>
      <c r="C64" s="189"/>
      <c r="D64" s="189"/>
      <c r="E64" s="189"/>
      <c r="F64" s="189"/>
      <c r="G64" s="189"/>
      <c r="H64" s="189"/>
      <c r="I64" s="189"/>
      <c r="J64" s="189"/>
      <c r="K64" s="189"/>
    </row>
    <row r="65" spans="1:11" x14ac:dyDescent="0.3">
      <c r="A65" s="189"/>
      <c r="B65" s="189"/>
      <c r="C65" s="189"/>
      <c r="D65" s="189"/>
      <c r="E65" s="189"/>
      <c r="F65" s="189"/>
      <c r="G65" s="189"/>
      <c r="H65" s="189"/>
      <c r="I65" s="189"/>
      <c r="J65" s="189"/>
      <c r="K65" s="189"/>
    </row>
    <row r="66" spans="1:11" x14ac:dyDescent="0.3">
      <c r="A66" s="189"/>
      <c r="B66" s="189"/>
      <c r="C66" s="189"/>
      <c r="D66" s="189"/>
      <c r="E66" s="189"/>
      <c r="F66" s="189"/>
      <c r="G66" s="189"/>
      <c r="H66" s="189"/>
      <c r="I66" s="189"/>
      <c r="J66" s="189"/>
      <c r="K66" s="189"/>
    </row>
    <row r="67" spans="1:11" x14ac:dyDescent="0.3">
      <c r="A67" s="189"/>
      <c r="B67" s="189"/>
      <c r="C67" s="189"/>
      <c r="D67" s="189"/>
      <c r="E67" s="189"/>
      <c r="F67" s="189"/>
      <c r="G67" s="189"/>
      <c r="H67" s="189"/>
      <c r="I67" s="189"/>
      <c r="J67" s="189"/>
      <c r="K67" s="189"/>
    </row>
    <row r="68" spans="1:11" x14ac:dyDescent="0.3">
      <c r="A68" s="189"/>
      <c r="B68" s="189"/>
      <c r="C68" s="189"/>
      <c r="D68" s="189"/>
      <c r="E68" s="189"/>
      <c r="F68" s="189"/>
      <c r="G68" s="189"/>
      <c r="H68" s="189"/>
      <c r="I68" s="189"/>
      <c r="J68" s="189"/>
      <c r="K68" s="189"/>
    </row>
    <row r="69" spans="1:11" x14ac:dyDescent="0.3">
      <c r="A69" s="189"/>
      <c r="B69" s="189"/>
      <c r="C69" s="189"/>
      <c r="D69" s="189"/>
      <c r="E69" s="189"/>
      <c r="F69" s="189"/>
      <c r="G69" s="189"/>
      <c r="H69" s="189"/>
      <c r="I69" s="189"/>
      <c r="J69" s="189"/>
      <c r="K69" s="189"/>
    </row>
    <row r="70" spans="1:11" x14ac:dyDescent="0.3">
      <c r="A70" s="189"/>
      <c r="B70" s="189"/>
      <c r="C70" s="189"/>
      <c r="D70" s="189"/>
      <c r="E70" s="189"/>
      <c r="F70" s="189"/>
      <c r="G70" s="189"/>
      <c r="H70" s="189"/>
      <c r="I70" s="189"/>
      <c r="J70" s="189"/>
      <c r="K70" s="189"/>
    </row>
    <row r="71" spans="1:11" x14ac:dyDescent="0.3">
      <c r="A71" s="189"/>
      <c r="B71" s="189"/>
      <c r="C71" s="189"/>
      <c r="D71" s="189"/>
      <c r="E71" s="189"/>
      <c r="F71" s="189"/>
      <c r="G71" s="189"/>
      <c r="H71" s="189"/>
      <c r="I71" s="189"/>
      <c r="J71" s="189"/>
      <c r="K71" s="189"/>
    </row>
    <row r="72" spans="1:11" x14ac:dyDescent="0.3">
      <c r="A72" s="189"/>
      <c r="B72" s="189"/>
      <c r="C72" s="189"/>
      <c r="D72" s="189"/>
      <c r="E72" s="189"/>
      <c r="F72" s="189"/>
      <c r="G72" s="189"/>
      <c r="H72" s="189"/>
      <c r="I72" s="189"/>
      <c r="J72" s="189"/>
      <c r="K72" s="189"/>
    </row>
  </sheetData>
  <sheetProtection selectLockedCells="1"/>
  <mergeCells count="3">
    <mergeCell ref="A27:J27"/>
    <mergeCell ref="I7:I8"/>
    <mergeCell ref="A25:W25"/>
  </mergeCells>
  <printOptions horizontalCentered="1"/>
  <pageMargins left="0.25" right="0.25" top="0.5" bottom="0.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60"/>
  <sheetViews>
    <sheetView zoomScale="70" zoomScaleNormal="70" zoomScaleSheetLayoutView="75" workbookViewId="0"/>
  </sheetViews>
  <sheetFormatPr defaultColWidth="8.88671875" defaultRowHeight="14.4" x14ac:dyDescent="0.3"/>
  <cols>
    <col min="1" max="1" width="63.6640625" style="82" bestFit="1" customWidth="1"/>
    <col min="2" max="4" width="17.88671875" style="82" bestFit="1" customWidth="1"/>
    <col min="5" max="5" width="13" style="82" customWidth="1"/>
    <col min="6" max="6" width="15.6640625" style="82" bestFit="1" customWidth="1"/>
    <col min="7" max="7" width="23" style="82" bestFit="1" customWidth="1"/>
    <col min="8" max="8" width="24" style="82" bestFit="1" customWidth="1"/>
    <col min="9" max="9" width="10.5546875" style="82" bestFit="1" customWidth="1"/>
    <col min="10" max="10" width="13.44140625" style="82" bestFit="1" customWidth="1"/>
    <col min="11" max="11" width="1.6640625" style="82" bestFit="1" customWidth="1"/>
    <col min="12" max="13" width="8.88671875" style="82"/>
    <col min="14" max="15" width="1.6640625" style="82" bestFit="1" customWidth="1"/>
    <col min="16" max="16384" width="8.88671875" style="82"/>
  </cols>
  <sheetData>
    <row r="1" spans="1:17" x14ac:dyDescent="0.3">
      <c r="A1" s="191" t="s">
        <v>118</v>
      </c>
      <c r="B1" s="28"/>
      <c r="C1" s="28"/>
      <c r="D1" s="28"/>
      <c r="E1" s="28"/>
      <c r="F1" s="28"/>
      <c r="G1" s="28"/>
      <c r="H1" s="28"/>
      <c r="I1" s="219"/>
      <c r="J1" s="219"/>
    </row>
    <row r="2" spans="1:17" x14ac:dyDescent="0.3">
      <c r="A2" s="220" t="str">
        <f>+[1]DIVISION!A2</f>
        <v xml:space="preserve">Statement of Revenues and Expenses </v>
      </c>
      <c r="B2" s="28"/>
      <c r="C2" s="28"/>
      <c r="D2" s="28"/>
      <c r="E2" s="28"/>
      <c r="F2" s="28"/>
      <c r="G2" s="28"/>
      <c r="H2" s="28"/>
      <c r="I2" s="219"/>
      <c r="J2" s="219"/>
    </row>
    <row r="3" spans="1:17" x14ac:dyDescent="0.3">
      <c r="A3" s="192">
        <f>+TOTALALA!A12</f>
        <v>44104</v>
      </c>
      <c r="B3" s="221"/>
      <c r="C3" s="28"/>
      <c r="D3" s="28"/>
      <c r="E3" s="28"/>
      <c r="F3" s="28"/>
      <c r="G3" s="28"/>
      <c r="H3" s="28"/>
      <c r="I3" s="219"/>
      <c r="J3" s="219"/>
    </row>
    <row r="4" spans="1:17" x14ac:dyDescent="0.3">
      <c r="A4" s="28"/>
      <c r="B4" s="28"/>
      <c r="C4" s="28"/>
      <c r="D4" s="28"/>
      <c r="E4" s="28"/>
      <c r="F4" s="28"/>
      <c r="G4" s="28"/>
      <c r="H4" s="28"/>
      <c r="I4" s="219"/>
      <c r="J4" s="219"/>
    </row>
    <row r="5" spans="1:17" x14ac:dyDescent="0.3">
      <c r="A5" s="83" t="s">
        <v>119</v>
      </c>
      <c r="B5" s="131" t="s">
        <v>5</v>
      </c>
      <c r="C5" s="131" t="s">
        <v>5</v>
      </c>
      <c r="D5" s="131" t="s">
        <v>5</v>
      </c>
      <c r="E5" s="131" t="s">
        <v>16</v>
      </c>
      <c r="F5" s="131" t="s">
        <v>23</v>
      </c>
      <c r="G5"/>
      <c r="H5"/>
      <c r="I5"/>
      <c r="J5"/>
    </row>
    <row r="6" spans="1:17" x14ac:dyDescent="0.3">
      <c r="A6" s="132"/>
      <c r="B6" s="87" t="s">
        <v>15</v>
      </c>
      <c r="C6" s="87" t="s">
        <v>6</v>
      </c>
      <c r="D6" s="87" t="s">
        <v>7</v>
      </c>
      <c r="E6" s="87" t="s">
        <v>17</v>
      </c>
      <c r="F6" s="87" t="str">
        <f>+DIVISION!F6</f>
        <v>FY21 - FY20</v>
      </c>
      <c r="G6"/>
      <c r="H6"/>
      <c r="I6"/>
      <c r="J6"/>
    </row>
    <row r="7" spans="1:17" x14ac:dyDescent="0.3">
      <c r="A7" s="133" t="s">
        <v>29</v>
      </c>
      <c r="B7" s="167">
        <f>+TOTALALA!C34</f>
        <v>28032</v>
      </c>
      <c r="C7" s="167">
        <f>+TOTALALA!D34</f>
        <v>46050.25</v>
      </c>
      <c r="D7" s="159">
        <f>B7-C7</f>
        <v>-18018.25</v>
      </c>
      <c r="E7" s="167">
        <f>+TOTALALA!F34</f>
        <v>25772.11</v>
      </c>
      <c r="F7" s="134">
        <f>B7-E7</f>
        <v>2259.8899999999994</v>
      </c>
      <c r="G7"/>
      <c r="H7"/>
      <c r="I7"/>
      <c r="J7"/>
    </row>
    <row r="8" spans="1:17" ht="15" thickBot="1" x14ac:dyDescent="0.35">
      <c r="A8" s="135" t="s">
        <v>14</v>
      </c>
      <c r="B8" s="168">
        <f>+TOTALALA!C45</f>
        <v>7777.96</v>
      </c>
      <c r="C8" s="168">
        <f>+TOTALALA!D45</f>
        <v>21542.9331050742</v>
      </c>
      <c r="D8" s="160">
        <f>C8-B8</f>
        <v>13764.973105074201</v>
      </c>
      <c r="E8" s="167">
        <f>+TOTALALA!F45</f>
        <v>14187.36</v>
      </c>
      <c r="F8" s="136">
        <f>B8-E8</f>
        <v>-6409.4000000000005</v>
      </c>
      <c r="G8"/>
      <c r="H8"/>
      <c r="I8"/>
      <c r="J8"/>
      <c r="P8"/>
      <c r="Q8"/>
    </row>
    <row r="9" spans="1:17" ht="15" thickBot="1" x14ac:dyDescent="0.35">
      <c r="A9" s="193" t="str">
        <f>+[1]DIVISION!A9</f>
        <v>Net Revenue (Expenses)</v>
      </c>
      <c r="B9" s="84">
        <f>B7-B8</f>
        <v>20254.04</v>
      </c>
      <c r="C9" s="84">
        <f>C7-C8</f>
        <v>24507.3168949258</v>
      </c>
      <c r="D9" s="84">
        <f>B9-C9</f>
        <v>-4253.2768949257988</v>
      </c>
      <c r="E9" s="84">
        <f>E7-E8</f>
        <v>11584.75</v>
      </c>
      <c r="F9" s="194">
        <f>B9-E9</f>
        <v>8669.2900000000009</v>
      </c>
      <c r="G9"/>
      <c r="H9"/>
      <c r="I9"/>
      <c r="J9"/>
      <c r="P9"/>
      <c r="Q9"/>
    </row>
    <row r="10" spans="1:17" x14ac:dyDescent="0.3">
      <c r="A10" s="28"/>
      <c r="B10" s="161"/>
      <c r="C10" s="161"/>
      <c r="D10" s="161"/>
      <c r="E10" s="161"/>
      <c r="F10" s="28"/>
      <c r="G10"/>
      <c r="H10"/>
      <c r="I10"/>
      <c r="J10"/>
      <c r="P10"/>
      <c r="Q10"/>
    </row>
    <row r="11" spans="1:17" x14ac:dyDescent="0.3">
      <c r="A11" s="85" t="s">
        <v>52</v>
      </c>
      <c r="B11" s="162"/>
      <c r="C11" s="162"/>
      <c r="D11" s="162"/>
      <c r="E11" s="161"/>
      <c r="F11" s="28"/>
      <c r="G11"/>
      <c r="H11"/>
      <c r="I11"/>
      <c r="J11"/>
      <c r="P11"/>
      <c r="Q11"/>
    </row>
    <row r="12" spans="1:17" x14ac:dyDescent="0.3">
      <c r="A12" s="128" t="s">
        <v>40</v>
      </c>
      <c r="B12" s="167">
        <v>9636.14</v>
      </c>
      <c r="C12" s="167">
        <v>15483.9835615925</v>
      </c>
      <c r="D12" s="159">
        <f t="shared" ref="D12:D22" si="0">B12-C12</f>
        <v>-5847.8435615925009</v>
      </c>
      <c r="E12" s="159">
        <v>3937</v>
      </c>
      <c r="F12" s="134">
        <f>B12-E12</f>
        <v>5699.1399999999994</v>
      </c>
      <c r="G12"/>
      <c r="H12"/>
      <c r="I12"/>
      <c r="J12"/>
      <c r="K12" s="196"/>
      <c r="L12"/>
      <c r="M12"/>
      <c r="N12" s="195"/>
      <c r="O12" s="195"/>
    </row>
    <row r="13" spans="1:17" x14ac:dyDescent="0.3">
      <c r="A13" s="128" t="s">
        <v>33</v>
      </c>
      <c r="B13" s="167">
        <v>58.6</v>
      </c>
      <c r="C13" s="167">
        <v>0</v>
      </c>
      <c r="D13" s="159">
        <f t="shared" si="0"/>
        <v>58.6</v>
      </c>
      <c r="E13" s="159">
        <v>-2151.91</v>
      </c>
      <c r="F13" s="134">
        <f t="shared" ref="F13:F32" si="1">B13-E13</f>
        <v>2210.5099999999998</v>
      </c>
      <c r="G13"/>
      <c r="H13"/>
      <c r="I13"/>
      <c r="J13"/>
      <c r="K13" s="196" t="s">
        <v>96</v>
      </c>
      <c r="L13"/>
      <c r="M13"/>
      <c r="N13" s="195" t="s">
        <v>96</v>
      </c>
      <c r="O13" s="195" t="s">
        <v>96</v>
      </c>
    </row>
    <row r="14" spans="1:17" x14ac:dyDescent="0.3">
      <c r="A14" s="129" t="s">
        <v>94</v>
      </c>
      <c r="B14" s="167">
        <v>0</v>
      </c>
      <c r="C14" s="167">
        <v>0</v>
      </c>
      <c r="D14" s="159">
        <f t="shared" si="0"/>
        <v>0</v>
      </c>
      <c r="E14" s="159">
        <v>8</v>
      </c>
      <c r="F14" s="134">
        <f t="shared" si="1"/>
        <v>-8</v>
      </c>
      <c r="G14"/>
      <c r="H14"/>
      <c r="I14"/>
      <c r="J14"/>
      <c r="K14" s="196"/>
      <c r="L14"/>
      <c r="M14"/>
      <c r="N14" s="195"/>
      <c r="O14" s="195"/>
    </row>
    <row r="15" spans="1:17" x14ac:dyDescent="0.3">
      <c r="A15" s="222" t="s">
        <v>87</v>
      </c>
      <c r="B15" s="167">
        <v>234.26</v>
      </c>
      <c r="C15" s="167">
        <v>530.83333333333405</v>
      </c>
      <c r="D15" s="159">
        <f t="shared" si="0"/>
        <v>-296.57333333333406</v>
      </c>
      <c r="E15" s="159">
        <v>295</v>
      </c>
      <c r="F15" s="134">
        <f t="shared" si="1"/>
        <v>-60.740000000000009</v>
      </c>
      <c r="G15"/>
      <c r="H15"/>
      <c r="I15"/>
      <c r="J15"/>
      <c r="K15" s="196"/>
      <c r="L15"/>
      <c r="M15"/>
      <c r="N15" s="195"/>
      <c r="O15" s="195"/>
    </row>
    <row r="16" spans="1:17" x14ac:dyDescent="0.3">
      <c r="A16" s="128" t="s">
        <v>88</v>
      </c>
      <c r="B16" s="167">
        <v>222.59</v>
      </c>
      <c r="C16" s="167">
        <v>2.2737367544323201E-13</v>
      </c>
      <c r="D16" s="159">
        <f>B16-C16</f>
        <v>222.58999999999978</v>
      </c>
      <c r="E16" s="159">
        <v>537</v>
      </c>
      <c r="F16" s="134">
        <f>B16-E16</f>
        <v>-314.40999999999997</v>
      </c>
      <c r="G16"/>
      <c r="H16"/>
      <c r="I16"/>
      <c r="J16"/>
      <c r="K16" s="196" t="s">
        <v>96</v>
      </c>
      <c r="L16"/>
      <c r="M16"/>
      <c r="N16" s="195" t="s">
        <v>96</v>
      </c>
      <c r="O16" s="195" t="s">
        <v>96</v>
      </c>
    </row>
    <row r="17" spans="1:15" x14ac:dyDescent="0.3">
      <c r="A17" s="223" t="s">
        <v>129</v>
      </c>
      <c r="B17" s="167">
        <v>589.87</v>
      </c>
      <c r="C17" s="167">
        <v>1627.5</v>
      </c>
      <c r="D17" s="159">
        <v>-707</v>
      </c>
      <c r="E17" s="159">
        <v>-707</v>
      </c>
      <c r="F17" s="134">
        <f t="shared" si="1"/>
        <v>1296.8699999999999</v>
      </c>
      <c r="G17"/>
      <c r="H17"/>
      <c r="I17"/>
      <c r="J17"/>
      <c r="K17" s="196"/>
      <c r="L17"/>
      <c r="M17"/>
      <c r="N17" s="195"/>
      <c r="O17" s="195"/>
    </row>
    <row r="18" spans="1:15" x14ac:dyDescent="0.3">
      <c r="A18" s="128" t="s">
        <v>130</v>
      </c>
      <c r="B18" s="167">
        <v>817.58</v>
      </c>
      <c r="C18" s="167">
        <v>889.58333333333303</v>
      </c>
      <c r="D18" s="159">
        <f t="shared" si="0"/>
        <v>-72.003333333332989</v>
      </c>
      <c r="E18" s="159">
        <v>-985.9</v>
      </c>
      <c r="F18" s="134">
        <f t="shared" si="1"/>
        <v>1803.48</v>
      </c>
      <c r="G18"/>
      <c r="H18"/>
      <c r="I18"/>
      <c r="J18"/>
      <c r="K18" s="196"/>
      <c r="L18"/>
      <c r="M18"/>
      <c r="N18" s="195"/>
      <c r="O18" s="195"/>
    </row>
    <row r="19" spans="1:15" x14ac:dyDescent="0.3">
      <c r="A19" s="128" t="s">
        <v>131</v>
      </c>
      <c r="B19" s="167">
        <v>223.63</v>
      </c>
      <c r="C19" s="167">
        <v>249.99999999999901</v>
      </c>
      <c r="D19" s="159">
        <f t="shared" si="0"/>
        <v>-26.36999999999901</v>
      </c>
      <c r="E19" s="159">
        <v>1062</v>
      </c>
      <c r="F19" s="134">
        <f t="shared" si="1"/>
        <v>-838.37</v>
      </c>
      <c r="G19"/>
      <c r="H19"/>
      <c r="I19"/>
      <c r="J19"/>
      <c r="K19" s="196"/>
      <c r="L19"/>
      <c r="M19"/>
      <c r="N19" s="195"/>
      <c r="O19" s="195"/>
    </row>
    <row r="20" spans="1:15" x14ac:dyDescent="0.3">
      <c r="A20" s="128" t="s">
        <v>132</v>
      </c>
      <c r="B20" s="167">
        <v>1446.99</v>
      </c>
      <c r="C20" s="167">
        <v>-4.29167812399101E-12</v>
      </c>
      <c r="D20" s="159">
        <f t="shared" si="0"/>
        <v>1446.9900000000043</v>
      </c>
      <c r="E20" s="159">
        <v>1360</v>
      </c>
      <c r="F20" s="134">
        <f t="shared" si="1"/>
        <v>86.990000000000009</v>
      </c>
      <c r="G20"/>
      <c r="H20"/>
      <c r="I20"/>
      <c r="J20"/>
      <c r="K20" s="196" t="s">
        <v>96</v>
      </c>
      <c r="L20"/>
      <c r="M20"/>
      <c r="N20" s="195"/>
      <c r="O20" s="195"/>
    </row>
    <row r="21" spans="1:15" x14ac:dyDescent="0.3">
      <c r="A21" s="128" t="s">
        <v>133</v>
      </c>
      <c r="B21" s="167">
        <v>725.08</v>
      </c>
      <c r="C21" s="167">
        <v>487.5</v>
      </c>
      <c r="D21" s="159">
        <f t="shared" si="0"/>
        <v>237.58000000000004</v>
      </c>
      <c r="E21" s="159">
        <v>742</v>
      </c>
      <c r="F21" s="134">
        <f t="shared" si="1"/>
        <v>-16.919999999999959</v>
      </c>
      <c r="G21"/>
      <c r="H21"/>
      <c r="I21"/>
      <c r="J21"/>
      <c r="K21" s="196"/>
      <c r="L21"/>
      <c r="M21"/>
      <c r="N21" s="195"/>
      <c r="O21" s="195"/>
    </row>
    <row r="22" spans="1:15" x14ac:dyDescent="0.3">
      <c r="A22" s="128" t="s">
        <v>149</v>
      </c>
      <c r="B22" s="167">
        <v>539.99</v>
      </c>
      <c r="C22" s="167">
        <v>554.16666666666697</v>
      </c>
      <c r="D22" s="159">
        <f t="shared" si="0"/>
        <v>-14.176666666666961</v>
      </c>
      <c r="E22" s="159">
        <v>676</v>
      </c>
      <c r="F22" s="134">
        <f t="shared" si="1"/>
        <v>-136.01</v>
      </c>
      <c r="G22"/>
      <c r="H22"/>
      <c r="I22"/>
      <c r="J22"/>
      <c r="K22" s="196"/>
      <c r="L22"/>
      <c r="M22"/>
      <c r="N22" s="195"/>
      <c r="O22" s="195"/>
    </row>
    <row r="23" spans="1:15" x14ac:dyDescent="0.3">
      <c r="A23" s="128" t="s">
        <v>134</v>
      </c>
      <c r="B23" s="167">
        <v>545.16999999999996</v>
      </c>
      <c r="C23" s="167">
        <v>290</v>
      </c>
      <c r="D23" s="159">
        <f>B23-C23</f>
        <v>255.16999999999996</v>
      </c>
      <c r="E23" s="159">
        <v>646.58000000000004</v>
      </c>
      <c r="F23" s="134">
        <f t="shared" si="1"/>
        <v>-101.41000000000008</v>
      </c>
      <c r="G23"/>
      <c r="H23"/>
      <c r="I23"/>
      <c r="J23"/>
      <c r="K23" s="196"/>
      <c r="L23"/>
      <c r="M23"/>
      <c r="N23" s="195"/>
      <c r="O23" s="195"/>
    </row>
    <row r="24" spans="1:15" x14ac:dyDescent="0.3">
      <c r="A24" s="128" t="s">
        <v>39</v>
      </c>
      <c r="B24" s="167">
        <v>1829.74</v>
      </c>
      <c r="C24" s="167">
        <v>1765</v>
      </c>
      <c r="D24" s="159">
        <f t="shared" ref="D24:D32" si="2">B24-C24</f>
        <v>64.740000000000009</v>
      </c>
      <c r="E24" s="159">
        <v>2069</v>
      </c>
      <c r="F24" s="134">
        <f t="shared" si="1"/>
        <v>-239.26</v>
      </c>
      <c r="G24"/>
      <c r="H24"/>
      <c r="I24"/>
      <c r="J24"/>
      <c r="K24" s="196"/>
      <c r="L24"/>
      <c r="M24"/>
      <c r="N24" s="195"/>
      <c r="O24" s="195"/>
    </row>
    <row r="25" spans="1:15" x14ac:dyDescent="0.3">
      <c r="A25" s="128" t="s">
        <v>35</v>
      </c>
      <c r="B25" s="167">
        <v>399.33</v>
      </c>
      <c r="C25" s="167">
        <v>637.5</v>
      </c>
      <c r="D25" s="159">
        <f t="shared" si="2"/>
        <v>-238.17000000000002</v>
      </c>
      <c r="E25" s="159">
        <v>-112</v>
      </c>
      <c r="F25" s="134">
        <f t="shared" si="1"/>
        <v>511.33</v>
      </c>
      <c r="G25"/>
      <c r="H25"/>
      <c r="I25"/>
      <c r="J25"/>
      <c r="K25" s="196"/>
      <c r="L25"/>
      <c r="M25"/>
      <c r="N25" s="197"/>
      <c r="O25" s="197"/>
    </row>
    <row r="26" spans="1:15" x14ac:dyDescent="0.3">
      <c r="A26" s="128" t="s">
        <v>63</v>
      </c>
      <c r="B26" s="167">
        <v>268.45</v>
      </c>
      <c r="C26" s="167">
        <v>260.83333333333297</v>
      </c>
      <c r="D26" s="159">
        <f t="shared" si="2"/>
        <v>7.6166666666670153</v>
      </c>
      <c r="E26" s="159">
        <v>296</v>
      </c>
      <c r="F26" s="134">
        <f t="shared" si="1"/>
        <v>-27.550000000000011</v>
      </c>
      <c r="G26"/>
      <c r="H26"/>
      <c r="I26"/>
      <c r="J26"/>
      <c r="L26"/>
      <c r="M26"/>
    </row>
    <row r="27" spans="1:15" x14ac:dyDescent="0.3">
      <c r="A27" s="128" t="s">
        <v>36</v>
      </c>
      <c r="B27" s="167">
        <v>344.15</v>
      </c>
      <c r="C27" s="167">
        <v>338.33333333333297</v>
      </c>
      <c r="D27" s="159">
        <f t="shared" si="2"/>
        <v>5.8166666666670039</v>
      </c>
      <c r="E27" s="159">
        <v>478</v>
      </c>
      <c r="F27" s="134">
        <f t="shared" si="1"/>
        <v>-133.85000000000002</v>
      </c>
      <c r="G27"/>
      <c r="H27"/>
      <c r="I27"/>
      <c r="J27"/>
      <c r="L27"/>
      <c r="M27"/>
    </row>
    <row r="28" spans="1:15" x14ac:dyDescent="0.3">
      <c r="A28" s="128" t="s">
        <v>34</v>
      </c>
      <c r="B28" s="167">
        <v>792.35</v>
      </c>
      <c r="C28" s="167">
        <v>101.66666666666799</v>
      </c>
      <c r="D28" s="159">
        <f t="shared" si="2"/>
        <v>690.68333333333203</v>
      </c>
      <c r="E28" s="159">
        <v>1503</v>
      </c>
      <c r="F28" s="134">
        <f t="shared" si="1"/>
        <v>-710.65</v>
      </c>
      <c r="G28" s="174"/>
      <c r="H28" s="174"/>
      <c r="I28" s="174"/>
      <c r="J28" s="174"/>
      <c r="L28" s="174"/>
      <c r="M28" s="174"/>
    </row>
    <row r="29" spans="1:15" x14ac:dyDescent="0.3">
      <c r="A29" s="128" t="s">
        <v>41</v>
      </c>
      <c r="B29" s="167">
        <v>390.86</v>
      </c>
      <c r="C29" s="167">
        <v>438.333333333334</v>
      </c>
      <c r="D29" s="159">
        <f>B29-C29</f>
        <v>-47.473333333333983</v>
      </c>
      <c r="E29" s="159">
        <v>492</v>
      </c>
      <c r="F29" s="134">
        <f t="shared" si="1"/>
        <v>-101.13999999999999</v>
      </c>
      <c r="G29"/>
      <c r="H29"/>
      <c r="I29"/>
      <c r="J29"/>
    </row>
    <row r="30" spans="1:15" x14ac:dyDescent="0.3">
      <c r="A30" s="128" t="s">
        <v>37</v>
      </c>
      <c r="B30" s="167">
        <v>864.1</v>
      </c>
      <c r="C30" s="167">
        <v>537.08333333333303</v>
      </c>
      <c r="D30" s="159">
        <f t="shared" si="2"/>
        <v>327.01666666666699</v>
      </c>
      <c r="E30" s="159">
        <v>1040</v>
      </c>
      <c r="F30" s="134">
        <f t="shared" si="1"/>
        <v>-175.89999999999998</v>
      </c>
      <c r="G30"/>
      <c r="H30"/>
      <c r="I30"/>
      <c r="J30"/>
    </row>
    <row r="31" spans="1:15" x14ac:dyDescent="0.3">
      <c r="A31" s="128" t="s">
        <v>38</v>
      </c>
      <c r="B31" s="167">
        <v>36.119999999999997</v>
      </c>
      <c r="C31" s="167">
        <v>37.5</v>
      </c>
      <c r="D31" s="159">
        <f t="shared" si="2"/>
        <v>-1.3800000000000026</v>
      </c>
      <c r="E31" s="159">
        <v>49</v>
      </c>
      <c r="F31" s="134">
        <f t="shared" si="1"/>
        <v>-12.880000000000003</v>
      </c>
      <c r="G31"/>
      <c r="H31"/>
      <c r="I31"/>
      <c r="J31"/>
    </row>
    <row r="32" spans="1:15" ht="15" thickBot="1" x14ac:dyDescent="0.35">
      <c r="A32" s="130" t="s">
        <v>89</v>
      </c>
      <c r="B32" s="167">
        <v>289.04000000000002</v>
      </c>
      <c r="C32" s="167">
        <v>277.5</v>
      </c>
      <c r="D32" s="159">
        <f t="shared" si="2"/>
        <v>11.54000000000002</v>
      </c>
      <c r="E32" s="159">
        <v>351</v>
      </c>
      <c r="F32" s="134">
        <f t="shared" si="1"/>
        <v>-61.95999999999998</v>
      </c>
      <c r="G32"/>
      <c r="H32"/>
      <c r="I32"/>
      <c r="J32"/>
    </row>
    <row r="33" spans="1:10" ht="15" thickBot="1" x14ac:dyDescent="0.35">
      <c r="A33" s="137" t="s">
        <v>19</v>
      </c>
      <c r="B33" s="138">
        <f>SUM(B12:B32)</f>
        <v>20254.04</v>
      </c>
      <c r="C33" s="138">
        <f>SUM(C12:C32)</f>
        <v>24507.316894925829</v>
      </c>
      <c r="D33" s="138">
        <f>B33-C33</f>
        <v>-4253.2768949258279</v>
      </c>
      <c r="E33" s="138">
        <f>SUM(E12:E32)</f>
        <v>11584.77</v>
      </c>
      <c r="F33" s="138">
        <f>B33-E33</f>
        <v>8669.27</v>
      </c>
      <c r="G33"/>
      <c r="H33"/>
      <c r="I33"/>
      <c r="J33"/>
    </row>
    <row r="34" spans="1:10" x14ac:dyDescent="0.3">
      <c r="A34" s="28"/>
      <c r="B34" s="28"/>
      <c r="C34" s="28"/>
      <c r="D34" s="28"/>
      <c r="E34" s="28"/>
      <c r="F34" s="28"/>
      <c r="G34" s="28"/>
      <c r="H34" s="28"/>
      <c r="I34" s="219"/>
      <c r="J34" s="219"/>
    </row>
    <row r="35" spans="1:10" x14ac:dyDescent="0.3">
      <c r="A35" s="263"/>
      <c r="B35" s="263"/>
      <c r="C35" s="263"/>
      <c r="D35" s="263"/>
      <c r="E35" s="263"/>
      <c r="F35" s="263"/>
      <c r="G35" s="263"/>
      <c r="H35" s="263"/>
      <c r="I35" s="219"/>
      <c r="J35" s="219"/>
    </row>
    <row r="36" spans="1:10" ht="15.6" x14ac:dyDescent="0.3">
      <c r="A36" s="141" t="s">
        <v>108</v>
      </c>
      <c r="B36" s="28"/>
      <c r="C36" s="28"/>
      <c r="D36" s="28"/>
      <c r="E36" s="28"/>
      <c r="F36" s="28"/>
      <c r="G36" s="28"/>
      <c r="H36" s="28"/>
      <c r="I36" s="219"/>
      <c r="J36" s="219"/>
    </row>
    <row r="37" spans="1:10" ht="15.6" x14ac:dyDescent="0.3">
      <c r="A37" s="141"/>
      <c r="B37" s="28"/>
      <c r="C37" s="28"/>
      <c r="D37" s="28"/>
      <c r="E37" s="28"/>
      <c r="F37" s="28"/>
      <c r="G37" s="28"/>
      <c r="H37" s="28"/>
      <c r="I37" s="219"/>
      <c r="J37" s="219"/>
    </row>
    <row r="38" spans="1:10" ht="15.6" x14ac:dyDescent="0.3">
      <c r="A38" s="141"/>
      <c r="B38" s="28"/>
      <c r="C38" s="28"/>
      <c r="D38" s="28"/>
      <c r="E38" s="28"/>
      <c r="F38" s="28"/>
      <c r="G38" s="28"/>
      <c r="H38" s="28"/>
      <c r="I38" s="219"/>
      <c r="J38" s="219"/>
    </row>
    <row r="39" spans="1:10" ht="15.6" x14ac:dyDescent="0.3">
      <c r="A39" s="141"/>
      <c r="B39" s="28"/>
      <c r="C39" s="28"/>
      <c r="D39" s="28"/>
      <c r="E39" s="28"/>
      <c r="F39" s="28"/>
      <c r="G39" s="28"/>
      <c r="H39" s="28"/>
      <c r="I39" s="219"/>
      <c r="J39" s="219"/>
    </row>
    <row r="40" spans="1:10" ht="15.6" x14ac:dyDescent="0.3">
      <c r="A40" s="141"/>
      <c r="B40" s="28"/>
      <c r="C40" s="28"/>
      <c r="D40" s="28"/>
      <c r="E40" s="28"/>
      <c r="F40" s="28"/>
      <c r="G40" s="28"/>
      <c r="H40" s="28"/>
      <c r="I40" s="219"/>
      <c r="J40" s="219"/>
    </row>
    <row r="41" spans="1:10" ht="15.6" x14ac:dyDescent="0.3">
      <c r="A41" s="141"/>
      <c r="B41" s="28"/>
      <c r="C41" s="28"/>
      <c r="D41" s="28"/>
      <c r="E41" s="28"/>
      <c r="F41" s="28"/>
      <c r="G41" s="28"/>
      <c r="H41" s="28"/>
      <c r="I41" s="219"/>
      <c r="J41" s="219"/>
    </row>
    <row r="42" spans="1:10" ht="15.6" x14ac:dyDescent="0.3">
      <c r="A42" s="141"/>
      <c r="B42" s="28"/>
      <c r="C42" s="28"/>
      <c r="D42" s="28"/>
      <c r="E42" s="28"/>
      <c r="F42" s="28"/>
      <c r="G42" s="28"/>
      <c r="H42" s="28"/>
      <c r="I42" s="219"/>
      <c r="J42" s="219"/>
    </row>
    <row r="43" spans="1:10" ht="15.6" x14ac:dyDescent="0.3">
      <c r="A43" s="141"/>
      <c r="B43" s="28"/>
      <c r="C43" s="28"/>
      <c r="D43" s="28"/>
      <c r="E43" s="28"/>
      <c r="F43" s="28"/>
      <c r="G43" s="28"/>
      <c r="H43" s="28"/>
      <c r="I43" s="219"/>
      <c r="J43" s="219"/>
    </row>
    <row r="44" spans="1:10" ht="15.6" x14ac:dyDescent="0.3">
      <c r="A44" s="141"/>
      <c r="B44" s="28"/>
      <c r="C44" s="28"/>
      <c r="D44" s="28"/>
      <c r="E44" s="28"/>
      <c r="F44" s="28"/>
      <c r="G44" s="28"/>
      <c r="H44" s="28"/>
      <c r="I44" s="219"/>
      <c r="J44" s="219"/>
    </row>
    <row r="45" spans="1:10" ht="15.6" x14ac:dyDescent="0.3">
      <c r="A45" s="141"/>
      <c r="B45" s="28"/>
      <c r="C45" s="28"/>
      <c r="D45" s="28"/>
      <c r="E45" s="28"/>
      <c r="F45" s="28"/>
      <c r="G45" s="28"/>
      <c r="H45" s="28"/>
      <c r="I45" s="219"/>
      <c r="J45" s="219"/>
    </row>
    <row r="46" spans="1:10" ht="15.6" x14ac:dyDescent="0.3">
      <c r="A46" s="141"/>
      <c r="B46" s="28"/>
      <c r="C46" s="28"/>
      <c r="D46" s="28"/>
      <c r="E46" s="28"/>
      <c r="F46" s="28"/>
      <c r="G46" s="28"/>
      <c r="H46" s="28"/>
      <c r="I46" s="219"/>
      <c r="J46" s="219"/>
    </row>
    <row r="47" spans="1:10" ht="15.6" x14ac:dyDescent="0.3">
      <c r="A47" s="141"/>
      <c r="B47" s="28"/>
      <c r="C47" s="28"/>
      <c r="D47" s="28"/>
      <c r="E47" s="28"/>
      <c r="F47" s="28"/>
      <c r="G47" s="28"/>
      <c r="H47" s="28"/>
      <c r="I47" s="219"/>
      <c r="J47" s="219"/>
    </row>
    <row r="48" spans="1:10" ht="15.6" x14ac:dyDescent="0.3">
      <c r="A48" s="141"/>
      <c r="B48" s="28"/>
      <c r="C48" s="28"/>
      <c r="D48" s="28"/>
      <c r="E48" s="28"/>
      <c r="F48" s="28"/>
      <c r="G48" s="28"/>
      <c r="H48" s="28"/>
      <c r="I48" s="219"/>
      <c r="J48" s="219"/>
    </row>
    <row r="49" spans="1:10" ht="15.6" x14ac:dyDescent="0.3">
      <c r="A49" s="4"/>
      <c r="B49" s="86"/>
      <c r="C49" s="219"/>
      <c r="D49" s="219"/>
      <c r="E49" s="219"/>
      <c r="F49" s="219"/>
      <c r="G49" s="219"/>
      <c r="H49" s="219"/>
      <c r="I49" s="219"/>
      <c r="J49" s="219"/>
    </row>
    <row r="50" spans="1:10" ht="15.6" x14ac:dyDescent="0.3">
      <c r="A50" s="4"/>
      <c r="B50" s="86"/>
      <c r="C50" s="219"/>
      <c r="D50" s="219"/>
      <c r="E50" s="219"/>
      <c r="F50" s="219"/>
      <c r="G50" s="219"/>
      <c r="H50" s="219"/>
      <c r="I50" s="219"/>
      <c r="J50" s="219"/>
    </row>
    <row r="51" spans="1:10" ht="15.6" x14ac:dyDescent="0.3">
      <c r="A51" s="4"/>
      <c r="B51" s="86"/>
      <c r="C51" s="219"/>
      <c r="D51" s="219"/>
      <c r="E51" s="219"/>
      <c r="F51" s="219"/>
      <c r="G51" s="219"/>
      <c r="H51" s="219"/>
      <c r="I51" s="219"/>
      <c r="J51" s="219"/>
    </row>
    <row r="52" spans="1:10" ht="15.6" x14ac:dyDescent="0.3">
      <c r="A52" s="4"/>
      <c r="B52" s="86"/>
      <c r="C52" s="219"/>
      <c r="D52" s="219"/>
      <c r="E52" s="219"/>
      <c r="F52" s="219"/>
      <c r="G52" s="219"/>
      <c r="H52" s="219"/>
      <c r="I52" s="219"/>
      <c r="J52" s="219"/>
    </row>
    <row r="53" spans="1:10" ht="15.6" x14ac:dyDescent="0.3">
      <c r="A53" s="4"/>
      <c r="B53" s="86"/>
      <c r="C53" s="219"/>
      <c r="D53" s="219"/>
      <c r="E53" s="219"/>
      <c r="F53" s="219"/>
      <c r="G53" s="219"/>
      <c r="H53" s="219"/>
      <c r="I53" s="219"/>
      <c r="J53" s="219"/>
    </row>
    <row r="54" spans="1:10" ht="15.6" x14ac:dyDescent="0.3">
      <c r="A54" s="224"/>
      <c r="B54" s="219"/>
      <c r="C54" s="219"/>
      <c r="D54" s="219"/>
      <c r="E54" s="219"/>
      <c r="F54" s="219"/>
      <c r="G54" s="219"/>
      <c r="H54" s="219"/>
      <c r="I54" s="219"/>
      <c r="J54" s="219"/>
    </row>
    <row r="55" spans="1:10" ht="17.399999999999999" x14ac:dyDescent="0.3">
      <c r="A55" s="224"/>
      <c r="B55" s="219"/>
      <c r="C55" s="219"/>
      <c r="D55" s="219"/>
      <c r="E55" s="219"/>
      <c r="F55" s="219"/>
      <c r="G55" s="182"/>
      <c r="H55" s="219"/>
      <c r="I55" s="219"/>
      <c r="J55" s="219"/>
    </row>
    <row r="56" spans="1:10" ht="15.6" x14ac:dyDescent="0.3">
      <c r="A56" s="224"/>
      <c r="B56" s="219"/>
      <c r="C56" s="219"/>
      <c r="D56" s="219"/>
      <c r="E56" s="219"/>
      <c r="F56" s="219"/>
      <c r="G56" s="219"/>
      <c r="H56" s="225"/>
      <c r="I56" s="219"/>
      <c r="J56" s="219"/>
    </row>
    <row r="57" spans="1:10" ht="15.6" x14ac:dyDescent="0.3">
      <c r="A57" s="224"/>
      <c r="B57" s="219"/>
      <c r="C57" s="219"/>
      <c r="D57" s="219"/>
      <c r="E57" s="219"/>
      <c r="F57" s="219"/>
      <c r="G57" s="219"/>
      <c r="H57" s="219"/>
      <c r="I57" s="219"/>
      <c r="J57" s="219"/>
    </row>
    <row r="58" spans="1:10" x14ac:dyDescent="0.3">
      <c r="A58" s="219"/>
      <c r="B58" s="219"/>
      <c r="C58" s="219"/>
      <c r="D58" s="219"/>
      <c r="E58" s="219"/>
      <c r="F58" s="219"/>
      <c r="G58" s="219"/>
      <c r="H58" s="219"/>
      <c r="I58" s="219"/>
      <c r="J58" s="219"/>
    </row>
    <row r="59" spans="1:10" x14ac:dyDescent="0.3">
      <c r="A59" s="219"/>
      <c r="B59" s="219"/>
      <c r="C59" s="219"/>
      <c r="D59" s="219"/>
      <c r="E59" s="219"/>
      <c r="F59" s="219"/>
      <c r="G59" s="219"/>
      <c r="H59" s="219"/>
      <c r="I59" s="219"/>
      <c r="J59" s="219"/>
    </row>
    <row r="60" spans="1:10" ht="15.6" x14ac:dyDescent="0.3">
      <c r="B60" s="150"/>
      <c r="C60" s="150"/>
      <c r="D60" s="150"/>
      <c r="E60" s="150"/>
      <c r="F60" s="150">
        <v>6</v>
      </c>
      <c r="G60" s="150"/>
      <c r="H60" s="150"/>
      <c r="I60" s="150"/>
    </row>
  </sheetData>
  <sheetProtection selectLockedCells="1"/>
  <mergeCells count="1">
    <mergeCell ref="A35:H35"/>
  </mergeCells>
  <pageMargins left="0.7" right="0.7" top="0.75" bottom="0.75" header="0.3" footer="0.3"/>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p C Y l U H 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K Q m J 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k J i V Q K I p H u A 4 A A A A R A A A A E w A c A E Z v c m 1 1 b G F z L 1 N l Y 3 R p b 2 4 x L m 0 g o h g A K K A U A A A A A A A A A A A A A A A A A A A A A A A A A A A A K 0 5 N L s n M z 1 M I h t C G 1 g B Q S w E C L Q A U A A I A C A C k J i V Q f M L S 3 K g A A A D 5 A A A A E g A A A A A A A A A A A A A A A A A A A A A A Q 2 9 u Z m l n L 1 B h Y 2 t h Z 2 U u e G 1 s U E s B A i 0 A F A A C A A g A p C Y l U A / K 6 a u k A A A A 6 Q A A A B M A A A A A A A A A A A A A A A A A 9 A A A A F t D b 2 5 0 Z W 5 0 X 1 R 5 c G V z X S 5 4 b W x Q S w E C L Q A U A A I A C A C k J i V 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v U 9 G 3 X G g k u 6 w p 5 Q C l 4 M D Q A A A A A C A A A A A A A Q Z g A A A A E A A C A A A A D I P G 8 3 o u f r 9 Q K k t y V G y F p B G 3 W 8 P L y C f t 8 y 0 C Q 1 b + Y o V g A A A A A O g A A A A A I A A C A A A A A i A 5 a F 9 p A R U 7 u w V 4 2 9 w Q u e + 5 L d 4 O o s e 8 E q a q u 1 J o Y m O V A A A A B X k T L E f A + S j C 4 g / l B q N t Q C J x K U U E D c y y + A l 3 3 V e X F F 6 Q f 4 t l M h s M J m 5 6 2 g B O E l R 9 m v X s T 2 f + S r V 7 h o b / r U 8 O F n h a 6 0 t 4 F O o y / D P r i G X d R C 9 U A A A A A 0 9 n z Q P F U J i X i G A r 3 h o Z G 6 I R o Z g Q j u U j q J D + 0 S 0 S 7 + e s C Y Q w r m s L G O f 5 i m l 0 1 0 q R U l G U M 7 U c t R S O o e D 0 w R I n 0 b < / D a t a M a s h u p > 
</file>

<file path=customXml/itemProps1.xml><?xml version="1.0" encoding="utf-8"?>
<ds:datastoreItem xmlns:ds="http://schemas.openxmlformats.org/officeDocument/2006/customXml" ds:itemID="{93DDD2CC-727C-43A7-8E5D-80F8E13CE1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EXSUMMWCOMM</vt:lpstr>
      <vt:lpstr>TOTALALA</vt:lpstr>
      <vt:lpstr>GFBYDEPT</vt:lpstr>
      <vt:lpstr>DIVISION</vt:lpstr>
      <vt:lpstr>ROUNDTABLE</vt:lpstr>
      <vt:lpstr>DIVISION!Print_Area</vt:lpstr>
      <vt:lpstr>EXSUMMWCOMM!Print_Area</vt:lpstr>
      <vt:lpstr>GFBYDEPT!Print_Area</vt:lpstr>
      <vt:lpstr>ROUNDTABLE!Print_Area</vt:lpstr>
      <vt:lpstr>TOTALALA!Print_Area</vt:lpstr>
    </vt:vector>
  </TitlesOfParts>
  <Company>American Library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jpak</dc:creator>
  <cp:lastModifiedBy>Denise Moritz</cp:lastModifiedBy>
  <cp:lastPrinted>2021-01-18T21:30:52Z</cp:lastPrinted>
  <dcterms:created xsi:type="dcterms:W3CDTF">2013-12-23T20:07:27Z</dcterms:created>
  <dcterms:modified xsi:type="dcterms:W3CDTF">2021-01-18T21:31:36Z</dcterms:modified>
</cp:coreProperties>
</file>